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450" windowWidth="18855" windowHeight="10680"/>
  </bookViews>
  <sheets>
    <sheet name="Rekapitulace stavby" sheetId="1" r:id="rId1"/>
    <sheet name="SO 01 - SO 01 – Bratrušov..." sheetId="2" r:id="rId2"/>
    <sheet name="SO 02 - SO 02 – Bratrušov..." sheetId="3" r:id="rId3"/>
    <sheet name="SO 03 - SO 03 - Bratrušov..." sheetId="4" r:id="rId4"/>
    <sheet name="VON-oprava - Vedlejší a o..." sheetId="5" r:id="rId5"/>
    <sheet name="VON-investice - Vedlejší ..." sheetId="6" r:id="rId6"/>
    <sheet name="Pokyny pro vyplnění" sheetId="7" r:id="rId7"/>
  </sheets>
  <definedNames>
    <definedName name="_xlnm._FilterDatabase" localSheetId="1" hidden="1">'SO 01 - SO 01 – Bratrušov...'!$C$78:$K$78</definedName>
    <definedName name="_xlnm._FilterDatabase" localSheetId="2" hidden="1">'SO 02 - SO 02 – Bratrušov...'!$C$80:$K$80</definedName>
    <definedName name="_xlnm._FilterDatabase" localSheetId="3" hidden="1">'SO 03 - SO 03 - Bratrušov...'!$C$84:$K$84</definedName>
    <definedName name="_xlnm._FilterDatabase" localSheetId="5" hidden="1">'VON-investice - Vedlejší ...'!$C$76:$K$76</definedName>
    <definedName name="_xlnm._FilterDatabase" localSheetId="4" hidden="1">'VON-oprava - Vedlejší a o...'!$C$76:$K$76</definedName>
    <definedName name="_xlnm.Print_Titles" localSheetId="0">'Rekapitulace stavby'!$49:$49</definedName>
    <definedName name="_xlnm.Print_Titles" localSheetId="1">'SO 01 - SO 01 – Bratrušov...'!$78:$78</definedName>
    <definedName name="_xlnm.Print_Titles" localSheetId="2">'SO 02 - SO 02 – Bratrušov...'!$80:$80</definedName>
    <definedName name="_xlnm.Print_Titles" localSheetId="3">'SO 03 - SO 03 - Bratrušov...'!$84:$84</definedName>
    <definedName name="_xlnm.Print_Titles" localSheetId="5">'VON-investice - Vedlejší ...'!$76:$76</definedName>
    <definedName name="_xlnm.Print_Titles" localSheetId="4">'VON-oprava - Vedlejší a o...'!$76:$76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1">'SO 01 - SO 01 – Bratrušov...'!$C$4:$J$36,'SO 01 - SO 01 – Bratrušov...'!$C$42:$J$60,'SO 01 - SO 01 – Bratrušov...'!$C$66:$K$119</definedName>
    <definedName name="_xlnm.Print_Area" localSheetId="2">'SO 02 - SO 02 – Bratrušov...'!$C$4:$J$36,'SO 02 - SO 02 – Bratrušov...'!$C$42:$J$62,'SO 02 - SO 02 – Bratrušov...'!$C$68:$K$194</definedName>
    <definedName name="_xlnm.Print_Area" localSheetId="3">'SO 03 - SO 03 - Bratrušov...'!$C$4:$J$36,'SO 03 - SO 03 - Bratrušov...'!$C$42:$J$66,'SO 03 - SO 03 - Bratrušov...'!$C$72:$K$205</definedName>
    <definedName name="_xlnm.Print_Area" localSheetId="5">'VON-investice - Vedlejší ...'!$C$4:$J$36,'VON-investice - Vedlejší ...'!$C$42:$J$58,'VON-investice - Vedlejší ...'!$C$64:$K$88</definedName>
    <definedName name="_xlnm.Print_Area" localSheetId="4">'VON-oprava - Vedlejší a o...'!$C$4:$J$36,'VON-oprava - Vedlejší a o...'!$C$42:$J$58,'VON-oprava - Vedlejší a o...'!$C$64:$K$94</definedName>
  </definedNames>
  <calcPr calcId="125725"/>
</workbook>
</file>

<file path=xl/calcChain.xml><?xml version="1.0" encoding="utf-8"?>
<calcChain xmlns="http://schemas.openxmlformats.org/spreadsheetml/2006/main">
  <c r="AY56" i="1"/>
  <c r="AX56"/>
  <c r="BI87" i="6"/>
  <c r="BH87"/>
  <c r="BG87"/>
  <c r="BF87"/>
  <c r="BE87"/>
  <c r="T87"/>
  <c r="R87"/>
  <c r="P87"/>
  <c r="BK87"/>
  <c r="J87"/>
  <c r="BI85"/>
  <c r="BH85"/>
  <c r="BG85"/>
  <c r="BF85"/>
  <c r="BE85"/>
  <c r="T85"/>
  <c r="R85"/>
  <c r="P85"/>
  <c r="BK85"/>
  <c r="J85"/>
  <c r="BI83"/>
  <c r="BH83"/>
  <c r="BG83"/>
  <c r="BF83"/>
  <c r="BE83"/>
  <c r="T83"/>
  <c r="R83"/>
  <c r="P83"/>
  <c r="BK83"/>
  <c r="J83"/>
  <c r="BI81"/>
  <c r="BH81"/>
  <c r="BG81"/>
  <c r="BF81"/>
  <c r="BE81"/>
  <c r="T81"/>
  <c r="R81"/>
  <c r="P81"/>
  <c r="BK81"/>
  <c r="J81"/>
  <c r="BI79"/>
  <c r="F34" s="1"/>
  <c r="BD56" i="1" s="1"/>
  <c r="BH79" i="6"/>
  <c r="F33" s="1"/>
  <c r="BC56" i="1" s="1"/>
  <c r="BG79" i="6"/>
  <c r="F32" s="1"/>
  <c r="BB56" i="1" s="1"/>
  <c r="BF79" i="6"/>
  <c r="F31" s="1"/>
  <c r="BA56" i="1" s="1"/>
  <c r="BE79" i="6"/>
  <c r="F30" s="1"/>
  <c r="AZ56" i="1" s="1"/>
  <c r="T79" i="6"/>
  <c r="T78" s="1"/>
  <c r="T77" s="1"/>
  <c r="R79"/>
  <c r="R78" s="1"/>
  <c r="R77" s="1"/>
  <c r="P79"/>
  <c r="P78" s="1"/>
  <c r="P77" s="1"/>
  <c r="AU56" i="1" s="1"/>
  <c r="BK79" i="6"/>
  <c r="BK78" s="1"/>
  <c r="J79"/>
  <c r="J73"/>
  <c r="F73"/>
  <c r="F71"/>
  <c r="E69"/>
  <c r="J51"/>
  <c r="F51"/>
  <c r="F49"/>
  <c r="E47"/>
  <c r="J18"/>
  <c r="E18"/>
  <c r="F74" s="1"/>
  <c r="J17"/>
  <c r="J12"/>
  <c r="J49" s="1"/>
  <c r="E7"/>
  <c r="E67" s="1"/>
  <c r="AY55" i="1"/>
  <c r="AX55"/>
  <c r="BI93" i="5"/>
  <c r="BH93"/>
  <c r="BG93"/>
  <c r="BF93"/>
  <c r="T93"/>
  <c r="R93"/>
  <c r="P93"/>
  <c r="BK93"/>
  <c r="J93"/>
  <c r="BE93" s="1"/>
  <c r="BI91"/>
  <c r="BH91"/>
  <c r="BG91"/>
  <c r="BF91"/>
  <c r="T91"/>
  <c r="R91"/>
  <c r="P91"/>
  <c r="BK91"/>
  <c r="J91"/>
  <c r="BE91" s="1"/>
  <c r="BI89"/>
  <c r="BH89"/>
  <c r="BG89"/>
  <c r="BF89"/>
  <c r="T89"/>
  <c r="R89"/>
  <c r="P89"/>
  <c r="BK89"/>
  <c r="J89"/>
  <c r="BE89" s="1"/>
  <c r="BI87"/>
  <c r="BH87"/>
  <c r="BG87"/>
  <c r="BF87"/>
  <c r="T87"/>
  <c r="R87"/>
  <c r="P87"/>
  <c r="BK87"/>
  <c r="J87"/>
  <c r="BE87" s="1"/>
  <c r="BI85"/>
  <c r="BH85"/>
  <c r="BG85"/>
  <c r="BF85"/>
  <c r="T85"/>
  <c r="R85"/>
  <c r="P85"/>
  <c r="BK85"/>
  <c r="J85"/>
  <c r="BE85" s="1"/>
  <c r="BI83"/>
  <c r="BH83"/>
  <c r="BG83"/>
  <c r="BF83"/>
  <c r="T83"/>
  <c r="R83"/>
  <c r="P83"/>
  <c r="BK83"/>
  <c r="J83"/>
  <c r="BE83" s="1"/>
  <c r="BI81"/>
  <c r="BH81"/>
  <c r="BG81"/>
  <c r="BF81"/>
  <c r="T81"/>
  <c r="R81"/>
  <c r="P81"/>
  <c r="BK81"/>
  <c r="J81"/>
  <c r="BE81" s="1"/>
  <c r="BI79"/>
  <c r="F34" s="1"/>
  <c r="BD55" i="1" s="1"/>
  <c r="BH79" i="5"/>
  <c r="F33" s="1"/>
  <c r="BC55" i="1" s="1"/>
  <c r="BG79" i="5"/>
  <c r="F32" s="1"/>
  <c r="BB55" i="1" s="1"/>
  <c r="BF79" i="5"/>
  <c r="J31" s="1"/>
  <c r="AW55" i="1" s="1"/>
  <c r="T79" i="5"/>
  <c r="T78" s="1"/>
  <c r="T77" s="1"/>
  <c r="R79"/>
  <c r="R78" s="1"/>
  <c r="R77" s="1"/>
  <c r="P79"/>
  <c r="P78" s="1"/>
  <c r="P77" s="1"/>
  <c r="AU55" i="1" s="1"/>
  <c r="BK79" i="5"/>
  <c r="BK78" s="1"/>
  <c r="J79"/>
  <c r="BE79" s="1"/>
  <c r="J30" s="1"/>
  <c r="AV55" i="1" s="1"/>
  <c r="J73" i="5"/>
  <c r="F73"/>
  <c r="F71"/>
  <c r="E69"/>
  <c r="J51"/>
  <c r="F51"/>
  <c r="F49"/>
  <c r="E47"/>
  <c r="J18"/>
  <c r="E18"/>
  <c r="F74" s="1"/>
  <c r="J17"/>
  <c r="J12"/>
  <c r="J49" s="1"/>
  <c r="E7"/>
  <c r="E45" s="1"/>
  <c r="AY54" i="1"/>
  <c r="AX54"/>
  <c r="BI205" i="4"/>
  <c r="BH205"/>
  <c r="BG205"/>
  <c r="BF205"/>
  <c r="T205"/>
  <c r="T204" s="1"/>
  <c r="R205"/>
  <c r="R204" s="1"/>
  <c r="P205"/>
  <c r="P204" s="1"/>
  <c r="BK205"/>
  <c r="BK204" s="1"/>
  <c r="J204" s="1"/>
  <c r="J65" s="1"/>
  <c r="J205"/>
  <c r="BE205" s="1"/>
  <c r="BI202"/>
  <c r="BH202"/>
  <c r="BG202"/>
  <c r="BF202"/>
  <c r="T202"/>
  <c r="T201" s="1"/>
  <c r="R202"/>
  <c r="R201" s="1"/>
  <c r="P202"/>
  <c r="P201" s="1"/>
  <c r="BK202"/>
  <c r="BK201" s="1"/>
  <c r="J201" s="1"/>
  <c r="J64" s="1"/>
  <c r="J202"/>
  <c r="BE202" s="1"/>
  <c r="BI196"/>
  <c r="BH196"/>
  <c r="BG196"/>
  <c r="BF196"/>
  <c r="T196"/>
  <c r="R196"/>
  <c r="P196"/>
  <c r="BK196"/>
  <c r="J196"/>
  <c r="BE196" s="1"/>
  <c r="BI193"/>
  <c r="BH193"/>
  <c r="BG193"/>
  <c r="BF193"/>
  <c r="T193"/>
  <c r="R193"/>
  <c r="P193"/>
  <c r="BK193"/>
  <c r="J193"/>
  <c r="BE193" s="1"/>
  <c r="BI191"/>
  <c r="BH191"/>
  <c r="BG191"/>
  <c r="BF191"/>
  <c r="T191"/>
  <c r="R191"/>
  <c r="P191"/>
  <c r="BK191"/>
  <c r="J191"/>
  <c r="BE191" s="1"/>
  <c r="BI188"/>
  <c r="BH188"/>
  <c r="BG188"/>
  <c r="BF188"/>
  <c r="T188"/>
  <c r="R188"/>
  <c r="P188"/>
  <c r="BK188"/>
  <c r="J188"/>
  <c r="BE188" s="1"/>
  <c r="BI186"/>
  <c r="BH186"/>
  <c r="BG186"/>
  <c r="BF186"/>
  <c r="T186"/>
  <c r="R186"/>
  <c r="P186"/>
  <c r="BK186"/>
  <c r="J186"/>
  <c r="BE186" s="1"/>
  <c r="BI183"/>
  <c r="BH183"/>
  <c r="BG183"/>
  <c r="BF183"/>
  <c r="T183"/>
  <c r="T182" s="1"/>
  <c r="R183"/>
  <c r="P183"/>
  <c r="P182" s="1"/>
  <c r="BK183"/>
  <c r="J183"/>
  <c r="BE183" s="1"/>
  <c r="BI180"/>
  <c r="BH180"/>
  <c r="BG180"/>
  <c r="BF180"/>
  <c r="T180"/>
  <c r="T179" s="1"/>
  <c r="R180"/>
  <c r="R179" s="1"/>
  <c r="P180"/>
  <c r="P179" s="1"/>
  <c r="BK180"/>
  <c r="BK179" s="1"/>
  <c r="J179" s="1"/>
  <c r="J62" s="1"/>
  <c r="J180"/>
  <c r="BE180" s="1"/>
  <c r="BI176"/>
  <c r="BH176"/>
  <c r="BG176"/>
  <c r="BF176"/>
  <c r="T176"/>
  <c r="R176"/>
  <c r="P176"/>
  <c r="BK176"/>
  <c r="J176"/>
  <c r="BE176" s="1"/>
  <c r="BI173"/>
  <c r="BH173"/>
  <c r="BG173"/>
  <c r="BF173"/>
  <c r="T173"/>
  <c r="R173"/>
  <c r="P173"/>
  <c r="BK173"/>
  <c r="J173"/>
  <c r="BE173" s="1"/>
  <c r="BI170"/>
  <c r="BH170"/>
  <c r="BG170"/>
  <c r="BF170"/>
  <c r="T170"/>
  <c r="R170"/>
  <c r="P170"/>
  <c r="BK170"/>
  <c r="J170"/>
  <c r="BE170" s="1"/>
  <c r="BI165"/>
  <c r="BH165"/>
  <c r="BG165"/>
  <c r="BF165"/>
  <c r="BE165"/>
  <c r="T165"/>
  <c r="R165"/>
  <c r="P165"/>
  <c r="BK165"/>
  <c r="J165"/>
  <c r="BI162"/>
  <c r="BH162"/>
  <c r="BG162"/>
  <c r="BF162"/>
  <c r="BE162"/>
  <c r="T162"/>
  <c r="R162"/>
  <c r="P162"/>
  <c r="BK162"/>
  <c r="J162"/>
  <c r="BI159"/>
  <c r="BH159"/>
  <c r="BG159"/>
  <c r="BF159"/>
  <c r="BE159"/>
  <c r="T159"/>
  <c r="R159"/>
  <c r="P159"/>
  <c r="BK159"/>
  <c r="J159"/>
  <c r="BI156"/>
  <c r="BH156"/>
  <c r="BG156"/>
  <c r="BF156"/>
  <c r="BE156"/>
  <c r="T156"/>
  <c r="R156"/>
  <c r="P156"/>
  <c r="BK156"/>
  <c r="J156"/>
  <c r="BI153"/>
  <c r="BH153"/>
  <c r="BG153"/>
  <c r="BF153"/>
  <c r="BE153"/>
  <c r="T153"/>
  <c r="R153"/>
  <c r="P153"/>
  <c r="BK153"/>
  <c r="J153"/>
  <c r="BI150"/>
  <c r="BH150"/>
  <c r="BG150"/>
  <c r="BF150"/>
  <c r="BE150"/>
  <c r="T150"/>
  <c r="T149" s="1"/>
  <c r="R150"/>
  <c r="R149" s="1"/>
  <c r="P150"/>
  <c r="BK150"/>
  <c r="BK149" s="1"/>
  <c r="J149" s="1"/>
  <c r="J61" s="1"/>
  <c r="J150"/>
  <c r="BI145"/>
  <c r="BH145"/>
  <c r="BG145"/>
  <c r="BF145"/>
  <c r="T145"/>
  <c r="R145"/>
  <c r="P145"/>
  <c r="BK145"/>
  <c r="J145"/>
  <c r="BE145" s="1"/>
  <c r="BI140"/>
  <c r="BH140"/>
  <c r="BG140"/>
  <c r="BF140"/>
  <c r="T140"/>
  <c r="R140"/>
  <c r="P140"/>
  <c r="BK140"/>
  <c r="J140"/>
  <c r="BE140" s="1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 s="1"/>
  <c r="BI132"/>
  <c r="BH132"/>
  <c r="BG132"/>
  <c r="BF132"/>
  <c r="T132"/>
  <c r="R132"/>
  <c r="P132"/>
  <c r="BK132"/>
  <c r="J132"/>
  <c r="BE132" s="1"/>
  <c r="BI130"/>
  <c r="BH130"/>
  <c r="BG130"/>
  <c r="BF130"/>
  <c r="T130"/>
  <c r="R130"/>
  <c r="P130"/>
  <c r="BK130"/>
  <c r="J130"/>
  <c r="BE130" s="1"/>
  <c r="BI127"/>
  <c r="BH127"/>
  <c r="BG127"/>
  <c r="BF127"/>
  <c r="T127"/>
  <c r="R127"/>
  <c r="P127"/>
  <c r="BK127"/>
  <c r="J127"/>
  <c r="BE127" s="1"/>
  <c r="BI123"/>
  <c r="BH123"/>
  <c r="BG123"/>
  <c r="BF123"/>
  <c r="T123"/>
  <c r="R123"/>
  <c r="P123"/>
  <c r="BK123"/>
  <c r="J123"/>
  <c r="BE123" s="1"/>
  <c r="BI119"/>
  <c r="BH119"/>
  <c r="BG119"/>
  <c r="BF119"/>
  <c r="T119"/>
  <c r="T118" s="1"/>
  <c r="R119"/>
  <c r="P119"/>
  <c r="P118" s="1"/>
  <c r="BK119"/>
  <c r="J119"/>
  <c r="BE119" s="1"/>
  <c r="BI116"/>
  <c r="BH116"/>
  <c r="BG116"/>
  <c r="BF116"/>
  <c r="T116"/>
  <c r="T115" s="1"/>
  <c r="R116"/>
  <c r="R115" s="1"/>
  <c r="P116"/>
  <c r="P115" s="1"/>
  <c r="BK116"/>
  <c r="BK115" s="1"/>
  <c r="J115" s="1"/>
  <c r="J59" s="1"/>
  <c r="J116"/>
  <c r="BE116" s="1"/>
  <c r="BI112"/>
  <c r="BH112"/>
  <c r="BG112"/>
  <c r="BF112"/>
  <c r="BE112"/>
  <c r="T112"/>
  <c r="R112"/>
  <c r="P112"/>
  <c r="BK112"/>
  <c r="J112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6"/>
  <c r="BH96"/>
  <c r="BG96"/>
  <c r="BF96"/>
  <c r="T96"/>
  <c r="R96"/>
  <c r="P96"/>
  <c r="BK96"/>
  <c r="J96"/>
  <c r="BE96" s="1"/>
  <c r="BI93"/>
  <c r="BH93"/>
  <c r="BG93"/>
  <c r="BF93"/>
  <c r="T93"/>
  <c r="R93"/>
  <c r="P93"/>
  <c r="BK93"/>
  <c r="J93"/>
  <c r="BE93" s="1"/>
  <c r="BI90"/>
  <c r="BH90"/>
  <c r="BG90"/>
  <c r="BF90"/>
  <c r="T90"/>
  <c r="R90"/>
  <c r="P90"/>
  <c r="BK90"/>
  <c r="J90"/>
  <c r="BE90" s="1"/>
  <c r="BI88"/>
  <c r="BH88"/>
  <c r="F33" s="1"/>
  <c r="BC54" i="1" s="1"/>
  <c r="BG88" i="4"/>
  <c r="BF88"/>
  <c r="F31" s="1"/>
  <c r="BA54" i="1" s="1"/>
  <c r="T88" i="4"/>
  <c r="T87" s="1"/>
  <c r="T86" s="1"/>
  <c r="T85" s="1"/>
  <c r="R88"/>
  <c r="P88"/>
  <c r="P87" s="1"/>
  <c r="BK88"/>
  <c r="J88"/>
  <c r="BE88" s="1"/>
  <c r="F30" s="1"/>
  <c r="AZ54" i="1" s="1"/>
  <c r="J81" i="4"/>
  <c r="F81"/>
  <c r="F79"/>
  <c r="E77"/>
  <c r="J51"/>
  <c r="F51"/>
  <c r="F49"/>
  <c r="E47"/>
  <c r="J18"/>
  <c r="E18"/>
  <c r="F82" s="1"/>
  <c r="J17"/>
  <c r="J12"/>
  <c r="J49" s="1"/>
  <c r="E7"/>
  <c r="E75" s="1"/>
  <c r="AY53" i="1"/>
  <c r="AX53"/>
  <c r="BI193" i="3"/>
  <c r="BH193"/>
  <c r="BG193"/>
  <c r="BF193"/>
  <c r="BE193"/>
  <c r="T193"/>
  <c r="T192" s="1"/>
  <c r="R193"/>
  <c r="R192" s="1"/>
  <c r="P193"/>
  <c r="P192" s="1"/>
  <c r="BK193"/>
  <c r="BK192" s="1"/>
  <c r="J192" s="1"/>
  <c r="J61" s="1"/>
  <c r="J193"/>
  <c r="BI186"/>
  <c r="BH186"/>
  <c r="BG186"/>
  <c r="BF186"/>
  <c r="T186"/>
  <c r="R186"/>
  <c r="P186"/>
  <c r="BK186"/>
  <c r="J186"/>
  <c r="BE186" s="1"/>
  <c r="BI181"/>
  <c r="BH181"/>
  <c r="BG181"/>
  <c r="BF181"/>
  <c r="T181"/>
  <c r="R181"/>
  <c r="P181"/>
  <c r="BK181"/>
  <c r="J181"/>
  <c r="BE181" s="1"/>
  <c r="BI172"/>
  <c r="BH172"/>
  <c r="BG172"/>
  <c r="BF172"/>
  <c r="BE172"/>
  <c r="T172"/>
  <c r="R172"/>
  <c r="P172"/>
  <c r="BK172"/>
  <c r="J172"/>
  <c r="BI168"/>
  <c r="BH168"/>
  <c r="BG168"/>
  <c r="BF168"/>
  <c r="BE168"/>
  <c r="T168"/>
  <c r="R168"/>
  <c r="P168"/>
  <c r="BK168"/>
  <c r="J168"/>
  <c r="BI165"/>
  <c r="BH165"/>
  <c r="BG165"/>
  <c r="BF165"/>
  <c r="BE165"/>
  <c r="T165"/>
  <c r="R165"/>
  <c r="R164" s="1"/>
  <c r="P165"/>
  <c r="BK165"/>
  <c r="BK164" s="1"/>
  <c r="J164" s="1"/>
  <c r="J60" s="1"/>
  <c r="J165"/>
  <c r="BI156"/>
  <c r="BH156"/>
  <c r="BG156"/>
  <c r="BF156"/>
  <c r="T156"/>
  <c r="R156"/>
  <c r="P156"/>
  <c r="BK156"/>
  <c r="J156"/>
  <c r="BE156" s="1"/>
  <c r="BI148"/>
  <c r="BH148"/>
  <c r="BG148"/>
  <c r="BF148"/>
  <c r="T148"/>
  <c r="R148"/>
  <c r="P148"/>
  <c r="BK148"/>
  <c r="J148"/>
  <c r="BE148" s="1"/>
  <c r="BI140"/>
  <c r="BH140"/>
  <c r="BG140"/>
  <c r="BF140"/>
  <c r="T140"/>
  <c r="R140"/>
  <c r="P140"/>
  <c r="BK140"/>
  <c r="J140"/>
  <c r="BE140" s="1"/>
  <c r="BI132"/>
  <c r="BH132"/>
  <c r="BG132"/>
  <c r="BF132"/>
  <c r="T132"/>
  <c r="R132"/>
  <c r="P132"/>
  <c r="BK132"/>
  <c r="J132"/>
  <c r="BE132" s="1"/>
  <c r="BI121"/>
  <c r="BH121"/>
  <c r="BG121"/>
  <c r="BF121"/>
  <c r="T121"/>
  <c r="R121"/>
  <c r="P121"/>
  <c r="BK121"/>
  <c r="J121"/>
  <c r="BE121" s="1"/>
  <c r="BI113"/>
  <c r="BH113"/>
  <c r="BG113"/>
  <c r="BF113"/>
  <c r="T113"/>
  <c r="T112" s="1"/>
  <c r="R113"/>
  <c r="P113"/>
  <c r="P112" s="1"/>
  <c r="BK113"/>
  <c r="J113"/>
  <c r="BE113" s="1"/>
  <c r="BI110"/>
  <c r="BH110"/>
  <c r="BG110"/>
  <c r="BF110"/>
  <c r="T110"/>
  <c r="R110"/>
  <c r="P110"/>
  <c r="BK110"/>
  <c r="J110"/>
  <c r="BE110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2"/>
  <c r="BH92"/>
  <c r="BG92"/>
  <c r="BF92"/>
  <c r="BE92"/>
  <c r="T92"/>
  <c r="R92"/>
  <c r="P92"/>
  <c r="BK92"/>
  <c r="J92"/>
  <c r="BI84"/>
  <c r="F34" s="1"/>
  <c r="BD53" i="1" s="1"/>
  <c r="BH84" i="3"/>
  <c r="BG84"/>
  <c r="F32" s="1"/>
  <c r="BB53" i="1" s="1"/>
  <c r="BF84" i="3"/>
  <c r="BE84"/>
  <c r="T84"/>
  <c r="R84"/>
  <c r="R83" s="1"/>
  <c r="P84"/>
  <c r="BK84"/>
  <c r="BK83" s="1"/>
  <c r="J84"/>
  <c r="J77"/>
  <c r="F77"/>
  <c r="F75"/>
  <c r="E73"/>
  <c r="J51"/>
  <c r="F51"/>
  <c r="F49"/>
  <c r="E47"/>
  <c r="J18"/>
  <c r="E18"/>
  <c r="F52" s="1"/>
  <c r="J17"/>
  <c r="J12"/>
  <c r="J75" s="1"/>
  <c r="E7"/>
  <c r="E45" s="1"/>
  <c r="AY52" i="1"/>
  <c r="AX52"/>
  <c r="BI114" i="2"/>
  <c r="BH114"/>
  <c r="BG114"/>
  <c r="BF114"/>
  <c r="T114"/>
  <c r="R114"/>
  <c r="P114"/>
  <c r="BK114"/>
  <c r="J114"/>
  <c r="BE114" s="1"/>
  <c r="BI111"/>
  <c r="BH111"/>
  <c r="BG111"/>
  <c r="BF111"/>
  <c r="T111"/>
  <c r="T110" s="1"/>
  <c r="R111"/>
  <c r="R110" s="1"/>
  <c r="P111"/>
  <c r="BK111"/>
  <c r="BK110" s="1"/>
  <c r="J110" s="1"/>
  <c r="J59" s="1"/>
  <c r="J111"/>
  <c r="BE111" s="1"/>
  <c r="BI106"/>
  <c r="BH106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 s="1"/>
  <c r="BI92"/>
  <c r="BH92"/>
  <c r="BG92"/>
  <c r="BF92"/>
  <c r="T92"/>
  <c r="R92"/>
  <c r="P92"/>
  <c r="BK92"/>
  <c r="J92"/>
  <c r="BE92" s="1"/>
  <c r="BI88"/>
  <c r="BH88"/>
  <c r="BG88"/>
  <c r="BF88"/>
  <c r="T88"/>
  <c r="R88"/>
  <c r="P88"/>
  <c r="BK88"/>
  <c r="J88"/>
  <c r="BE88" s="1"/>
  <c r="BI86"/>
  <c r="BH86"/>
  <c r="BG86"/>
  <c r="BF86"/>
  <c r="T86"/>
  <c r="R86"/>
  <c r="P86"/>
  <c r="BK86"/>
  <c r="J86"/>
  <c r="BE86" s="1"/>
  <c r="BI82"/>
  <c r="BH82"/>
  <c r="BG82"/>
  <c r="BF82"/>
  <c r="F31" s="1"/>
  <c r="BA52" i="1" s="1"/>
  <c r="T82" i="2"/>
  <c r="R82"/>
  <c r="P82"/>
  <c r="P81" s="1"/>
  <c r="BK82"/>
  <c r="J82"/>
  <c r="BE82" s="1"/>
  <c r="F30" s="1"/>
  <c r="AZ52" i="1" s="1"/>
  <c r="J75" i="2"/>
  <c r="F75"/>
  <c r="F73"/>
  <c r="E71"/>
  <c r="J51"/>
  <c r="F51"/>
  <c r="F49"/>
  <c r="E47"/>
  <c r="J18"/>
  <c r="E18"/>
  <c r="F76" s="1"/>
  <c r="J17"/>
  <c r="J12"/>
  <c r="J49" s="1"/>
  <c r="E7"/>
  <c r="E45" s="1"/>
  <c r="AS51" i="1"/>
  <c r="L47"/>
  <c r="AM46"/>
  <c r="L46"/>
  <c r="AM44"/>
  <c r="L44"/>
  <c r="L42"/>
  <c r="L41"/>
  <c r="R82" i="3" l="1"/>
  <c r="R81" s="1"/>
  <c r="F52" i="5"/>
  <c r="T81" i="2"/>
  <c r="T80" s="1"/>
  <c r="T79" s="1"/>
  <c r="F33"/>
  <c r="BC52" i="1" s="1"/>
  <c r="P110" i="2"/>
  <c r="E69"/>
  <c r="R81"/>
  <c r="R80" s="1"/>
  <c r="R79" s="1"/>
  <c r="F32"/>
  <c r="BB52" i="1" s="1"/>
  <c r="P83" i="3"/>
  <c r="J31"/>
  <c r="AW53" i="1" s="1"/>
  <c r="R112" i="3"/>
  <c r="P164"/>
  <c r="BK87" i="4"/>
  <c r="F34"/>
  <c r="BD54" i="1" s="1"/>
  <c r="BK118" i="4"/>
  <c r="J118" s="1"/>
  <c r="J60" s="1"/>
  <c r="R182"/>
  <c r="J71" i="5"/>
  <c r="P80" i="2"/>
  <c r="P79" s="1"/>
  <c r="AU52" i="1" s="1"/>
  <c r="J30" i="3"/>
  <c r="AV53" i="1" s="1"/>
  <c r="AT53" s="1"/>
  <c r="BK81" i="2"/>
  <c r="F34"/>
  <c r="BD52" i="1" s="1"/>
  <c r="BD51" s="1"/>
  <c r="W30" s="1"/>
  <c r="T83" i="3"/>
  <c r="F33"/>
  <c r="BC53" i="1" s="1"/>
  <c r="BK112" i="3"/>
  <c r="J112" s="1"/>
  <c r="J59" s="1"/>
  <c r="T164"/>
  <c r="R87" i="4"/>
  <c r="R86" s="1"/>
  <c r="R85" s="1"/>
  <c r="F32"/>
  <c r="BB54" i="1" s="1"/>
  <c r="R118" i="4"/>
  <c r="P149"/>
  <c r="P86" s="1"/>
  <c r="P85" s="1"/>
  <c r="AU54" i="1" s="1"/>
  <c r="BK182" i="4"/>
  <c r="J182" s="1"/>
  <c r="J63" s="1"/>
  <c r="J83" i="3"/>
  <c r="J58" s="1"/>
  <c r="BK82"/>
  <c r="J78" i="6"/>
  <c r="J57" s="1"/>
  <c r="BK77"/>
  <c r="J77" s="1"/>
  <c r="J81" i="2"/>
  <c r="J58" s="1"/>
  <c r="BK80"/>
  <c r="J87" i="4"/>
  <c r="J58" s="1"/>
  <c r="BK86"/>
  <c r="J78" i="5"/>
  <c r="J57" s="1"/>
  <c r="BK77"/>
  <c r="J77" s="1"/>
  <c r="AT55" i="1"/>
  <c r="F52" i="2"/>
  <c r="J73"/>
  <c r="J30"/>
  <c r="AV52" i="1" s="1"/>
  <c r="J31" i="2"/>
  <c r="AW52" i="1" s="1"/>
  <c r="J49" i="3"/>
  <c r="E71"/>
  <c r="F78"/>
  <c r="F30"/>
  <c r="AZ53" i="1" s="1"/>
  <c r="F31" i="3"/>
  <c r="BA53" i="1" s="1"/>
  <c r="E45" i="4"/>
  <c r="F52"/>
  <c r="J79"/>
  <c r="J30"/>
  <c r="AV54" i="1" s="1"/>
  <c r="J31" i="4"/>
  <c r="AW54" i="1" s="1"/>
  <c r="E67" i="5"/>
  <c r="F30"/>
  <c r="AZ55" i="1" s="1"/>
  <c r="F31" i="5"/>
  <c r="BA55" i="1" s="1"/>
  <c r="E45" i="6"/>
  <c r="F52"/>
  <c r="J71"/>
  <c r="J30"/>
  <c r="AV56" i="1" s="1"/>
  <c r="J31" i="6"/>
  <c r="AW56" i="1" s="1"/>
  <c r="BB51" l="1"/>
  <c r="BC51"/>
  <c r="AZ51"/>
  <c r="P82" i="3"/>
  <c r="P81" s="1"/>
  <c r="AU53" i="1" s="1"/>
  <c r="BA51"/>
  <c r="AW51" s="1"/>
  <c r="AK27" s="1"/>
  <c r="T82" i="3"/>
  <c r="T81" s="1"/>
  <c r="AU51" i="1"/>
  <c r="W26"/>
  <c r="AV51"/>
  <c r="W27"/>
  <c r="J27" i="5"/>
  <c r="J56"/>
  <c r="J86" i="4"/>
  <c r="J57" s="1"/>
  <c r="BK85"/>
  <c r="J85" s="1"/>
  <c r="J80" i="2"/>
  <c r="J57" s="1"/>
  <c r="BK79"/>
  <c r="J79" s="1"/>
  <c r="J56" i="6"/>
  <c r="J27"/>
  <c r="J82" i="3"/>
  <c r="J57" s="1"/>
  <c r="BK81"/>
  <c r="J81" s="1"/>
  <c r="AT56" i="1"/>
  <c r="AT54"/>
  <c r="AT52"/>
  <c r="W28" l="1"/>
  <c r="AX51"/>
  <c r="W29"/>
  <c r="AY51"/>
  <c r="AG55"/>
  <c r="AN55" s="1"/>
  <c r="J36" i="5"/>
  <c r="J27" i="3"/>
  <c r="J56"/>
  <c r="J36" i="6"/>
  <c r="AG56" i="1"/>
  <c r="AN56" s="1"/>
  <c r="J56" i="2"/>
  <c r="J27"/>
  <c r="J56" i="4"/>
  <c r="J27"/>
  <c r="AT51" i="1"/>
  <c r="AK26"/>
  <c r="J36" i="4" l="1"/>
  <c r="AG54" i="1"/>
  <c r="AN54" s="1"/>
  <c r="AG53"/>
  <c r="AN53" s="1"/>
  <c r="J36" i="3"/>
  <c r="J36" i="2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<sst xmlns="http://schemas.openxmlformats.org/spreadsheetml/2006/main" count="4311" uniqueCount="730">
  <si>
    <t>Export VZ</t>
  </si>
  <si>
    <t>List obsahuje:</t>
  </si>
  <si>
    <t>3.0</t>
  </si>
  <si>
    <t>ZAMOK</t>
  </si>
  <si>
    <t>False</t>
  </si>
  <si>
    <t>{fdde52c1-6686-4d41-b4cb-1506be8a0eb1}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</si>
  <si>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</si>
  <si>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</si>
  <si>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</si>
  <si>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</si>
  <si>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</si>
  <si>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</si>
  <si>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</si>
  <si>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</si>
  <si>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12/2016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</si>
  <si>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</si>
  <si>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</si>
  <si>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Bratrušovský potok, Bratrušov - optimalizace koryta</t>
  </si>
  <si>
    <t>0,1</t>
  </si>
  <si>
    <t>KSO:</t>
  </si>
  <si>
    <t/>
  </si>
  <si>
    <t>CC-CZ:</t>
  </si>
  <si>
    <t>1</t>
  </si>
  <si>
    <t>Místo:</t>
  </si>
  <si>
    <t>Bratrušovský potok</t>
  </si>
  <si>
    <t>Datum:</t>
  </si>
  <si>
    <t>19. 6. 2016</t>
  </si>
  <si>
    <t>10</t>
  </si>
  <si>
    <t>100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</si>
  <si>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</si>
  <si>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</si>
  <si>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</si>
  <si>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</si>
  <si>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</si>
  <si>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</si>
  <si>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</si>
  <si>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Terra - pozemkové úpravy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</si>
  <si>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</si>
  <si>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</si>
  <si>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</si>
  <si>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</si>
  <si>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</si>
  <si>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</si>
  <si>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</si>
  <si>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</si>
  <si>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</si>
  <si>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</si>
  <si>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</si>
  <si>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</si>
  <si>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</si>
  <si>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</si>
  <si>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</si>
  <si>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</si>
  <si>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</si>
  <si>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</si>
  <si>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</si>
  <si>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</si>
  <si>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</si>
  <si>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</si>
  <si>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</si>
  <si>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</si>
  <si>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</si>
  <si>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</si>
  <si>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</si>
  <si>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</si>
  <si>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</si>
  <si>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</si>
  <si>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</si>
  <si>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</si>
  <si>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</si>
  <si>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</si>
  <si>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</si>
  <si>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</si>
  <si>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</si>
  <si>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</si>
  <si>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</si>
  <si>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</si>
  <si>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</si>
  <si>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SO 01 – Bratrušovský potok - odstranění nánosů (oprava a údržba)</t>
  </si>
  <si>
    <t>STA</t>
  </si>
  <si>
    <t>{2c71f647-d521-4e7d-9b3c-c8d0dfa74c1f}</t>
  </si>
  <si>
    <t>2</t>
  </si>
  <si>
    <t>SO 02</t>
  </si>
  <si>
    <t>SO 02 – Bratrušovský potok - oprava příčného a podélného opevnění (oprava a údržba)</t>
  </si>
  <si>
    <t>{8589ddce-729b-411a-96a5-864f699e35ec}</t>
  </si>
  <si>
    <t>SO 03</t>
  </si>
  <si>
    <t>SO 03 - Bratrušovský potok - rekonstrukce stupně (investice)</t>
  </si>
  <si>
    <t>{81879841-888d-4d3c-b418-cf94f82896c9}</t>
  </si>
  <si>
    <t>VON/oprava</t>
  </si>
  <si>
    <t>Vedlejší a ostatní náklady stavby - oprava</t>
  </si>
  <si>
    <t>{242e8b6e-e432-43bc-ac31-17a5dadc9ba9}</t>
  </si>
  <si>
    <t>VON/investice</t>
  </si>
  <si>
    <t>Vedlejší a ostatní náklady stavby - investice</t>
  </si>
  <si>
    <t>{6118c23a-7ee7-422f-8214-5ae7b877e5cc}</t>
  </si>
  <si>
    <t>Zpět na list:</t>
  </si>
  <si>
    <t>KRYCÍ LIST SOUPISU</t>
  </si>
  <si>
    <t>Objekt:</t>
  </si>
  <si>
    <t>SO 01 - SO 01 – Bratrušovský potok - odstranění nánosů (oprava a údržba)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</si>
  <si>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</si>
  <si>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</si>
  <si>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</si>
  <si>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</si>
  <si>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</si>
  <si>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</si>
  <si>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</si>
  <si>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práce-bourání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</si>
  <si>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</si>
  <si>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</si>
  <si>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</si>
  <si>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</si>
  <si>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</si>
  <si>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</si>
  <si>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</si>
  <si>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</si>
  <si>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</si>
  <si>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</si>
  <si>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</si>
  <si>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</si>
  <si>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</si>
  <si>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</si>
  <si>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</si>
  <si>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</si>
  <si>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</si>
  <si>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</si>
  <si>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</si>
  <si>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1110VP</t>
  </si>
  <si>
    <t>Firem. pol.: Zřízení sjezdů + odstranění ocelového zábradlí dle technologie zhotovitele  prací</t>
  </si>
  <si>
    <t>soubor</t>
  </si>
  <si>
    <t>4</t>
  </si>
  <si>
    <t>-756145546</t>
  </si>
  <si>
    <t>VV</t>
  </si>
  <si>
    <t>"položka obsahuje:</t>
  </si>
  <si>
    <t>" zemní sjezd z komunikace, zpevněno kamenivem frakce 32-63, včetně zřízení a odstranění po ukončení prací, vč. dodání materiálu</t>
  </si>
  <si>
    <t>11112VD</t>
  </si>
  <si>
    <t>Drcení větví z pokácených stromů a křovin do prům. 80 mm</t>
  </si>
  <si>
    <t>m2</t>
  </si>
  <si>
    <t>-1810006110</t>
  </si>
  <si>
    <t>30  "vč. veškeré manipulace</t>
  </si>
  <si>
    <t>3</t>
  </si>
  <si>
    <t>111203201</t>
  </si>
  <si>
    <t>Odstranění křovin a stromů s ponecháním kořenů průměru kmene do 100 mm, při jakémkoliv sklonu terénu mimo LTM, při celkové ploše do 1 000 m2</t>
  </si>
  <si>
    <t>CS ÚRS 2016 02</t>
  </si>
  <si>
    <t>-852028244</t>
  </si>
  <si>
    <t>10,0 "km 7.820</t>
  </si>
  <si>
    <t>10,0 "km 7,910</t>
  </si>
  <si>
    <t>10,0 "km 7,974</t>
  </si>
  <si>
    <t>1211112RFP</t>
  </si>
  <si>
    <t>Firem. pol.: Odstranění sedimentů z průtočného profilu koryta toku ručně, vč. vodorovného přesunu a naložení na dopr. prostředek</t>
  </si>
  <si>
    <t>m3</t>
  </si>
  <si>
    <t>-1712376210</t>
  </si>
  <si>
    <t>0.15*3*6.5 "km 7.7915-7.798  Odstranění nánosů ručně"</t>
  </si>
  <si>
    <t>5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</si>
  <si>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</si>
  <si>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</si>
  <si>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-557507469</t>
  </si>
  <si>
    <t>274.66</t>
  </si>
  <si>
    <t>6</t>
  </si>
  <si>
    <t>129203109</t>
  </si>
  <si>
    <t>Čištění otevřených koryt vodotečí Příplatek k cenám za lepivost horniny v hornině tř. 3</t>
  </si>
  <si>
    <t>-765608639</t>
  </si>
  <si>
    <t xml:space="preserve">274.66*0,5   "50 % </t>
  </si>
  <si>
    <t>7</t>
  </si>
  <si>
    <t>1661011RFP</t>
  </si>
  <si>
    <t>Firem. pol.: Přesun  těžených sedimentů korytem toku přehazováním na vzdálenost do 100 m</t>
  </si>
  <si>
    <t>-7342875</t>
  </si>
  <si>
    <t>153,0  "v km 7,798-7,880; 7.880-7,969  - přesun těžených sedimentů korytem toku postupným přehazováním na max. vzdálenost 89 m na každou stranu"</t>
  </si>
  <si>
    <t>8</t>
  </si>
  <si>
    <t>181951101</t>
  </si>
  <si>
    <t>Úprava pláně vyrovnáním výškových rozdílů v hornině tř. 1 až 4 bez zhutnění</t>
  </si>
  <si>
    <t>1891157403</t>
  </si>
  <si>
    <t>(120.5+170)*1.5</t>
  </si>
  <si>
    <t>9</t>
  </si>
  <si>
    <t>182101101</t>
  </si>
  <si>
    <t>Svahování trvalých svahů do projektovaných profilů s potřebným přemístěním výkopku při svahování v zářezech v hornině tř. 1 až 4</t>
  </si>
  <si>
    <t>208217467</t>
  </si>
  <si>
    <t>709.16  "viz výkaz kubatur - hmotová tabulka</t>
  </si>
  <si>
    <t>900VP.1</t>
  </si>
  <si>
    <t>Firem pol.: Úprava ploch - průběžné čištění místní komunikace od nečistot po celou dobu výstavby</t>
  </si>
  <si>
    <t>1047079676</t>
  </si>
  <si>
    <t>1 "min. 1x denně</t>
  </si>
  <si>
    <t>11</t>
  </si>
  <si>
    <t>901VP</t>
  </si>
  <si>
    <t>Firem pol.: Úprava ploch poškozených stavební činností</t>
  </si>
  <si>
    <t>-1006228577</t>
  </si>
  <si>
    <t>"Položka obsahuje:</t>
  </si>
  <si>
    <t>"urovnání vyjetých kolejí, srovnání povrchu, odstranění zbytků sedimentů, v případě travních porostů jejich obnovení zatravněním, vč. dodání osiva</t>
  </si>
  <si>
    <t>300*3,5  "dl. úseku x šířka pruhu</t>
  </si>
  <si>
    <t>Ostatní konstrukce a práce-bourání</t>
  </si>
  <si>
    <t>12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</si>
  <si>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</si>
  <si>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</si>
  <si>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2114878585</t>
  </si>
  <si>
    <t>"položka obsahuje očištění dlažby ručně, pomocí ručního nářadí a ručního opláchnutí vodou z toku</t>
  </si>
  <si>
    <t>348.6  "viz výkaz kubatur - hmotová tabulka</t>
  </si>
  <si>
    <t>13</t>
  </si>
  <si>
    <t>989VD</t>
  </si>
  <si>
    <t>F.p: Komplení likvidace vešker. přebytečného výkopku, vytěžených sedimentů a ost. odpadů, dle z. č. 185/2001 Sb., o odpadech v plat. znění a  vyhlášek</t>
  </si>
  <si>
    <t>-1642026594</t>
  </si>
  <si>
    <t>2,925 "odstranění sedimentů ručně</t>
  </si>
  <si>
    <t xml:space="preserve">274,66 "čištění koryt vodotečí š. dna do 5 m </t>
  </si>
  <si>
    <t xml:space="preserve">"var. řešení likvidace odpadu odvozem a uložením na skládku odpadů v Rapotíně, vč. všech skládkou požadovaných rozborů např. výluhové testy </t>
  </si>
  <si>
    <t xml:space="preserve">"položka obsahuje skládkovné </t>
  </si>
  <si>
    <t xml:space="preserve"> "vč dopravy na vzdálenost do 10 km</t>
  </si>
  <si>
    <t>SO 02 - SO 02 – Bratrušovský potok - oprava příčného a podélného opevnění (oprava a údržba)</t>
  </si>
  <si>
    <t xml:space="preserve">    4 - Vodorovné konstrukce</t>
  </si>
  <si>
    <t>N01 - Nepojmenovaný díl</t>
  </si>
  <si>
    <t>114203101</t>
  </si>
  <si>
    <t>Rozebrání dlažeb nebo záhozů s naložením na dopravní prostředek dlažeb z lomového kamene nebo betonových tvárnic na sucho nebo se spárami vyplněnými pískem nebo drnem</t>
  </si>
  <si>
    <t>-1731423354</t>
  </si>
  <si>
    <t>15,13*0,10  "Pomístná obnova dlažeb, staničení viz výkaz kubatur - pl.*tl.</t>
  </si>
  <si>
    <t>6*0.6*0,1 "km 7.695-7,698 obnova dlažby</t>
  </si>
  <si>
    <t>15*0.6*0,1 "km 7.745-7,760 obnova dlažby</t>
  </si>
  <si>
    <t>3*2*0.6*0.1 "km 7.784-7,787 obnova dlažby</t>
  </si>
  <si>
    <t>10*2*0.6*0,1 "km 7.855-7,865  obnova dlažby</t>
  </si>
  <si>
    <t>15*2*0.6*0.1 "km 7.895-7,910  obnova dlažby</t>
  </si>
  <si>
    <t>Součet</t>
  </si>
  <si>
    <t>124203101</t>
  </si>
  <si>
    <t>Vykopávky pro koryta vodotečí s přehozením výkopku na vzdálenost do 3 m nebo s naložením na dopravní prostředek v hornině tř. 3 do 1 000 m3</t>
  </si>
  <si>
    <t>353109314</t>
  </si>
  <si>
    <t>15.126*0.1 "pomístná obnova dlažeb, staničení viz výkaz kubatur</t>
  </si>
  <si>
    <t xml:space="preserve">6,0*0.1 "km 7.695-7.698, </t>
  </si>
  <si>
    <t>15,0*0.1 "km 7.745-7.760</t>
  </si>
  <si>
    <t>6,0*0.1 "km 7.784-7.787</t>
  </si>
  <si>
    <t>20,0*0.1 "km 7.855-7.865</t>
  </si>
  <si>
    <t>30,0*0.1 "km 7.895-7.910</t>
  </si>
  <si>
    <t>124203109</t>
  </si>
  <si>
    <t>Vykopávky pro koryta vodotečí s přehozením výkopku na vzdálenost do 3 m nebo s naložením na dopravní prostředek v hornině tř. 3 Příplatek k cenám za lepivost horniny tř. 3</t>
  </si>
  <si>
    <t>852886714</t>
  </si>
  <si>
    <t>9,213*0,50 "50 %</t>
  </si>
  <si>
    <t>132301101</t>
  </si>
  <si>
    <t>Hloubení zapažených i nezapažených rýh šířky do 600 mm s urovnáním dna do předepsaného profilu a spádu v hornině tř. 4 do 100 m3</t>
  </si>
  <si>
    <t>1691010188</t>
  </si>
  <si>
    <t>50.42*0.2*0.2 "Pomístná obnova dlažeb, staničení viz výkaz kubatur</t>
  </si>
  <si>
    <t>6*0.2*0.2 "km 7.695-7.698 souvislá obnova dlažeb</t>
  </si>
  <si>
    <t>15*0.2*0.2 "km 7.745-7.760 souvislá obnova dlažeb</t>
  </si>
  <si>
    <t>6*0.2*0.2 "km 7.784-7.787 souvislá obnova dlažeb</t>
  </si>
  <si>
    <t>20*0.2*0.2 "km 7.855-7.865 souvislá obnova dlažeb</t>
  </si>
  <si>
    <t>30*0.2*0.2 "km 7.895-7.910 souvislá obnova dlažeb</t>
  </si>
  <si>
    <t>132301192</t>
  </si>
  <si>
    <t>Hloubení zapažených i nezapažených rýh šířky do 600 mm s urovnáním dna do předepsaného profilu a spádu Příplatek k cenám za hloubení rýh v tekoucí vodě při lesnicko-technických melioracích (LTM) v hornině tř. 4 do 100 m3</t>
  </si>
  <si>
    <t>1187777443</t>
  </si>
  <si>
    <t>5,097*0,5 "50 %</t>
  </si>
  <si>
    <t>Vodorovné konstrukce</t>
  </si>
  <si>
    <t>451571111</t>
  </si>
  <si>
    <t>Lože pod dlažby ze štěrkopísků, tl. vrstvy do 100 mm</t>
  </si>
  <si>
    <t>-1855996463</t>
  </si>
  <si>
    <t>15,126 "pomístná obnova dlažeb, staničení viz výkaz kubatur, podklad  štěrkopísek 0/8 tl. 0.1 mm pod betonové desky TBM 12-30</t>
  </si>
  <si>
    <t>6*0,6 "km 7.695-7.698,  podklad  štěrkopísek 0/8 tl. 0.1 mm pod betonové desky TBM 12-30</t>
  </si>
  <si>
    <t>15*0,6 "km 7.745-7.760,  podklad ze štěrkopísku pod betonové desky TBM 12-30</t>
  </si>
  <si>
    <t>6*0,6 "km 7.784-7.787 ,  podklad ze štěrkopísku pod betonové desky TBM 12-30</t>
  </si>
  <si>
    <t>20*0,6 "km , 7.855-7.865  podklad ze štěrkopísku pod betonové desky TBM 12-30</t>
  </si>
  <si>
    <t>30*0,6 "km , 7.895-7.910  podklad ze štěrkopísku pod betonové desky TBM 12-30</t>
  </si>
  <si>
    <t>465921112</t>
  </si>
  <si>
    <t>Kladení dlažby z betonových desek a tvárnic na sucho hmotnosti jednotlivých desek nebo tvárnic do 90 kg s vyplněním spár těženým kamenivem, drnem nebo ornicí s osetím, tl. desek do 100 mm</t>
  </si>
  <si>
    <t>-617914819</t>
  </si>
  <si>
    <t>"desky budou kladeny těsně vedle sebe na sraz</t>
  </si>
  <si>
    <t>"položka obsahuje dodání kameniva těženého drobného (písek) pro vyplnění min. spár mezi betonovými deskami</t>
  </si>
  <si>
    <t>"budou použity původní nepoškozené betonové desky v počtu 119 ks, 84 ks bude dodáno nových jako výměna za poškozené - viz materiál pol. č. 592276200</t>
  </si>
  <si>
    <t>15,126 "Pomístná obnova dlažeb, staničení viz výkaz kubatur, obnova dlažeb z betonových tvárnic TBM 12-30, vč. řezání a úpravy velikosti dlaždic</t>
  </si>
  <si>
    <t>3,6  "km 7.695-7.698,  vč. řezání a úpravy velikosti dlaždic</t>
  </si>
  <si>
    <t>9,0  "km 7.745-7.760,  vč. řezání a úpravy velikosti dlaždic</t>
  </si>
  <si>
    <t>3,6  "km 7.784-7.787,  vč. řezání a úpravy velikosti dlaždic</t>
  </si>
  <si>
    <t>12,0  "km 7.855-7.865,  vč. řezání a úpravy velikosti dlaždic</t>
  </si>
  <si>
    <t>18,0  "km 7.855-7.865,  vč. řezání a úpravy velikosti dlaždic</t>
  </si>
  <si>
    <t>M</t>
  </si>
  <si>
    <t>592276200</t>
  </si>
  <si>
    <t>Tvárnice meliorační a příkopové betonové a železobetonové desky meliorační TBM  12-30        100 x 30,5 x 10</t>
  </si>
  <si>
    <t>kus</t>
  </si>
  <si>
    <t>-1386940649</t>
  </si>
  <si>
    <t>15,0/0,30 "dodání nových dlaždic TBM 12-30 v ks</t>
  </si>
  <si>
    <t>0,18/0,30 "dodání nových dlaždic TBM 12-30 v ks</t>
  </si>
  <si>
    <t>2,70/0,30 "dodání nových dlaždic TBM 12-30 v ks</t>
  </si>
  <si>
    <t>0,72/0,30 "dodání nových dlaždic TBM 12-30 v ks</t>
  </si>
  <si>
    <t>1,20/0,30 "dodání nových dlaždic TBM 12-30 v ks</t>
  </si>
  <si>
    <t>5,40/0,30 "dodání nových dlaždic TBM 12-30 v ks</t>
  </si>
  <si>
    <t>467951120</t>
  </si>
  <si>
    <t>Práh dřevěný z výřezů pro stavební účely zajištění na vzdušné straně pilotami D od 150 do 190 mm, délky od 1,5 do 1,8 m, zaraženými v osové vzdálenosti od 1 do 3 m jednoduchý z kulatiny D od 200 do 290 mm</t>
  </si>
  <si>
    <t>m</t>
  </si>
  <si>
    <t>-1801516150</t>
  </si>
  <si>
    <t>5*1,30 "pomístná obnova dlažeb, staničení viz výkaz kubatur, obnova dřevěný pas jednoduchý</t>
  </si>
  <si>
    <t>1*1,30 "km 7.695-7.698, souvislá obnova dlažeb, obnova dřevěný pas jednoduchý</t>
  </si>
  <si>
    <t>2*1,30 "km 7.745-7.760, souvislá obnova dlažeb, obnova dřevěný pas jednoduchý</t>
  </si>
  <si>
    <t>1*1,30 "km 7.784-7.787, souvislá obnova dlažeb, obnova dřevěný pas jednoduchý</t>
  </si>
  <si>
    <t>2*1,30 "km 7.855-7.865, souvislá obnova dlažeb, obnova dřevěný pas jednoduchý</t>
  </si>
  <si>
    <t>3*1,30 "km 7.895-7.910, souvislá obnova dlažeb, obnova dřevěný pas jednoduchý</t>
  </si>
  <si>
    <t>469951RFP</t>
  </si>
  <si>
    <t>Zpevnění kůly z tyčoviny D od 80 do 130 mm, se zaražením nejméně na jednu poloviny jejich délky délky od 1,0 do 1,5 m, zaražené v hornině 3 až 5</t>
  </si>
  <si>
    <t>103107754</t>
  </si>
  <si>
    <t>25 "pomístní obnova dlažeb, staničení viz výkaz kubatur, množství 25 ks</t>
  </si>
  <si>
    <t>6 "km 7.695-7.698</t>
  </si>
  <si>
    <t>15 "km 7.745-7.760</t>
  </si>
  <si>
    <t>6 "km 7.784-7.787</t>
  </si>
  <si>
    <t>20 "km 7.855-7.865</t>
  </si>
  <si>
    <t>30 "km 7.895-7.910</t>
  </si>
  <si>
    <t>469952111</t>
  </si>
  <si>
    <t>Zpevnění z výřezů pro stavební účely D přes 130 do 190 mm, s přibitím na jinou konstrukci jehličnatých</t>
  </si>
  <si>
    <t>-894873591</t>
  </si>
  <si>
    <t>50,42 "pomístná obnova dlažeb, staničení viz výkaz kubatur - dř. poval pro opření dlažby z betonových tvárnic</t>
  </si>
  <si>
    <t xml:space="preserve">6 "km 7.695-7.698 </t>
  </si>
  <si>
    <t>9116VP_x000D_</t>
  </si>
  <si>
    <t>1473547494</t>
  </si>
  <si>
    <t>"položka obsahuje dodání drátěného pletiva výšky 1,80 m a 3 ks  sloupků, vč. jejich osazení</t>
  </si>
  <si>
    <t>7,0 " km 7,907 - Demontáž a montáž drátěného plotu, včetně dodání potřebného materiálu - pletiva a 3 ks sloupků"</t>
  </si>
  <si>
    <t>9117VP_x000D_</t>
  </si>
  <si>
    <t>-1743557802</t>
  </si>
  <si>
    <t>"položka obsahuje demontáž a zpětné osazení dřevěné jednoduché lávky</t>
  </si>
  <si>
    <t xml:space="preserve">1,0 " km 7,820 </t>
  </si>
  <si>
    <t xml:space="preserve">1,0 " km 7,860 </t>
  </si>
  <si>
    <t>14</t>
  </si>
  <si>
    <t>966061111</t>
  </si>
  <si>
    <t>Bourání konstrukcí LTM ve vodních tocích s naložením na dopravní prostředek nebo s odklizením na hromady do vzdálenosti 20 m dřevěných včetně výplně</t>
  </si>
  <si>
    <t>-889118438</t>
  </si>
  <si>
    <t>50,42*0,125664 "pomístná obnova dlažeb, staničení viz výkaz kubatur, dl. *objem 1 m prům. 0,20m =  kulatiny = 0,125664 m3</t>
  </si>
  <si>
    <t>25*0,106029 "pomístná obnova dlažeb, staničení viz výkaz kubatur, 25 ks dřevěných pilot prům. 0,15 m a dl. 1,5 m</t>
  </si>
  <si>
    <t>6*0,125664 + 6*0,106029 "km 7.695-7.698 souvislá obnova dlažby</t>
  </si>
  <si>
    <t>15*0,125664 + 15*0,106029 "km 7.745-7.760 souvislá obnova dlažby</t>
  </si>
  <si>
    <t>6*0,125664 + 6*0,106029 "km 7.784-7.787 souvislá obnova dlažby</t>
  </si>
  <si>
    <t>20*0,125664 + 20*0,106029 "km 7.855-7.865 souvislá obnova dlažby</t>
  </si>
  <si>
    <t>30*0,125664 + 30*0,106029 "km 7.855-7.865 souvislá obnova dlažby</t>
  </si>
  <si>
    <t>1419105011</t>
  </si>
  <si>
    <t>9,213+5,097 "výkop pro koryta vodotečí hor. 3 + hloubení rýh do 600 mm</t>
  </si>
  <si>
    <t xml:space="preserve">"položka obsahuje skládkovné  </t>
  </si>
  <si>
    <t>16</t>
  </si>
  <si>
    <t>990VD</t>
  </si>
  <si>
    <t>1646616967</t>
  </si>
  <si>
    <t>26,827 "vybourané dřevěné konstrukce</t>
  </si>
  <si>
    <t>84*0,3*0.1 "vybourané poškozené betonové desky nahrazené novými</t>
  </si>
  <si>
    <t>"var. řešení likvidace odpadu odvozem a uložením na skládku odpadů v Rapotíně, vč. všech skládkou požadovaných rozborů</t>
  </si>
  <si>
    <t>N01</t>
  </si>
  <si>
    <t>Nepojmenovaný díl</t>
  </si>
  <si>
    <t>17</t>
  </si>
  <si>
    <t>002VD</t>
  </si>
  <si>
    <t>Firem. pol.: Převedení vody, čerpání vody dle technologie dodavatele (příčné objeky)</t>
  </si>
  <si>
    <t>512</t>
  </si>
  <si>
    <t>-1654277816</t>
  </si>
  <si>
    <t>1,0 "při pracech na rekonstrukci opěrných zdí a příčných objektech</t>
  </si>
  <si>
    <t>SO 03 - SO 03 - Bratrušovský potok - rekonstrukce stupně (investice)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</si>
  <si>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</si>
  <si>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</si>
  <si>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</si>
  <si>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997 - Přesun sutě</t>
  </si>
  <si>
    <t xml:space="preserve">    998 - Přesun hmot</t>
  </si>
  <si>
    <t>1111VP</t>
  </si>
  <si>
    <t>Firem. pol.: Převedení vody, čerpání vody dle technologie dodavatele za celý stavební objekt (hrázkování, převedení potrubím apod.)</t>
  </si>
  <si>
    <t>900890501</t>
  </si>
  <si>
    <t>113106161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</si>
  <si>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drobných kostek nebo odseků kladených do lože z kameniva</t>
  </si>
  <si>
    <t>570113013</t>
  </si>
  <si>
    <t>15,0 "Rozebrání odstavné plochy z žul. kostek</t>
  </si>
  <si>
    <t>114203202</t>
  </si>
  <si>
    <t>Očištění lomového kamene nebo betonových tvárnic získaných při rozebrání dlažeb, záhozů, rovnanin a soustřeďovacích staveb od malty</t>
  </si>
  <si>
    <t>CS ÚRS 2016 01</t>
  </si>
  <si>
    <t>-846228087</t>
  </si>
  <si>
    <t>(21.9*0,3+2.85*0.7)*0,5 "stupeň 50 % použití původního kamene</t>
  </si>
  <si>
    <t>114203301</t>
  </si>
  <si>
    <t>Třídění lomového kamene nebo betonových tvárnic získaných při rozebrání dlažeb, záhozů, rovnanin a soustřeďovacích staveb podle druhu, velikosti nebo tvaru</t>
  </si>
  <si>
    <t>505187876</t>
  </si>
  <si>
    <t>-153855411</t>
  </si>
  <si>
    <t>(4*(7.4+5.2)/2)+(0.25*5)</t>
  </si>
  <si>
    <t>-1867663586</t>
  </si>
  <si>
    <t>26,45*0,50 "50 %</t>
  </si>
  <si>
    <t>161101103</t>
  </si>
  <si>
    <t>Svislé přemístění výkopku bez naložení do dopravní nádoby avšak s vyprázdněním dopravní nádoby na hromadu nebo do dopravního prostředku z horniny tř. 1 až 4, při hloubce výkopu přes 4 do 6 m</t>
  </si>
  <si>
    <t>-949522771</t>
  </si>
  <si>
    <t>174101101</t>
  </si>
  <si>
    <t>Zásyp sypaninou z jakékoliv horniny s uložením výkopku ve vrstvách se zhutněním jam, šachet, rýh nebo kolem objektů v těchto vykopávkách</t>
  </si>
  <si>
    <t>1042004751</t>
  </si>
  <si>
    <t>407868782</t>
  </si>
  <si>
    <t>35,0</t>
  </si>
  <si>
    <t>182201101</t>
  </si>
  <si>
    <t>Svahování trvalých svahů do projektovaných profilů s potřebným přemístěním výkopku při svahování násypů v jakékoliv hornině</t>
  </si>
  <si>
    <t>-208343963</t>
  </si>
  <si>
    <t>1*2*5+8</t>
  </si>
  <si>
    <t>Zakládání</t>
  </si>
  <si>
    <t>270210232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</si>
  <si>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15</t>
  </si>
  <si>
    <t>669504477</t>
  </si>
  <si>
    <t>0.8*4.05  "Zdivo režné (předpráh základ)</t>
  </si>
  <si>
    <t>Svislé a kompletní konstrukce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</si>
  <si>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</si>
  <si>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</si>
  <si>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-50767367</t>
  </si>
  <si>
    <t>"položka obsahuje vyzdění zdiva obkladního - řádkové hrubé z kopáků tl . 0.30 m, vč. dodání kopáků o rozměrech 0.3x0.3x0.3-0,8 m</t>
  </si>
  <si>
    <t>(21.9*0,3+2.85*0.7)*0,5 "stupeň 50 % zdiva z nového materiálu, kamene</t>
  </si>
  <si>
    <t>321213RFP</t>
  </si>
  <si>
    <t>1057420755</t>
  </si>
  <si>
    <t>"položka obsahuje vyzdění zdiva obkladního - řádkové hrubé tl. 0.30 m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</si>
  <si>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</si>
  <si>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C 30/37 XF4</t>
  </si>
  <si>
    <t>195341326</t>
  </si>
  <si>
    <t xml:space="preserve">0.9*8.6 "Stupeň základ </t>
  </si>
  <si>
    <t>19.5*0.6 "Stupeň jádro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</si>
  <si>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</si>
  <si>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</si>
  <si>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1396853698</t>
  </si>
  <si>
    <t>2*28+2*2.8+7*0.5 " viz výkaz kubatur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</si>
  <si>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</si>
  <si>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</si>
  <si>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902075993</t>
  </si>
  <si>
    <t>65,10 " viz pol. č.: 321351010</t>
  </si>
  <si>
    <t>321361211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</si>
  <si>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11 373 (EZ)</t>
  </si>
  <si>
    <t>t</t>
  </si>
  <si>
    <t>374422258</t>
  </si>
  <si>
    <t>1027.85*0.89/1000 "Betonářská výztuž roxor d= 12 mm, 867.4m x hmotnost 1m/kg, převod na tuny</t>
  </si>
  <si>
    <t>18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</si>
  <si>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</si>
  <si>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</si>
  <si>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987184689</t>
  </si>
  <si>
    <t xml:space="preserve">93*0,4*0,00121  "Žebírková betonářská ocel DIN 488, zn. B500A 14 mm hm. 1,21 kg/m roxoru  rekonstrukce stupně)   </t>
  </si>
  <si>
    <t>19</t>
  </si>
  <si>
    <t>326211331</t>
  </si>
  <si>
    <t>Zdivo nadzákladové z lomového kamene upraveného na maltu MC 10 s vyspárováním maltou MCS, s vypracováním líce, objemu přes 3 m3 řádkového hrubého</t>
  </si>
  <si>
    <t>-748864558</t>
  </si>
  <si>
    <t>"položka obsahuje  zdivo řádkové hrubé z kopáků tl . 0.30 m, vč. dodání kopáků o rozměrech 0.3x0.3x0.3-0,8 m</t>
  </si>
  <si>
    <t>(8.1*0.8)*0,5 "Zdivo hrubé řádkové - předpráh 50 % odečet za použití původního kamene, řešeno firem. pol.</t>
  </si>
  <si>
    <t xml:space="preserve">(1.34*2*4.65)*0,5 "Zdivo nadzákladové boky vývaru, hrubé řádkové 50 % odečet za použití původního kamene, řešenofirem. pol. </t>
  </si>
  <si>
    <t>20</t>
  </si>
  <si>
    <t>326211RFP</t>
  </si>
  <si>
    <t>1915729563</t>
  </si>
  <si>
    <t>(8.1*0.8)*0,5 "Zdivo hrubé řádkové - předpráh 50 % odečet za použití původního kamene</t>
  </si>
  <si>
    <t>(1.34*2*4.65)*0,5 "Zdivo nadzákladové boky vývaru, hrubé řádkové 50 % odečet za použití původního kamene</t>
  </si>
  <si>
    <t>451311521</t>
  </si>
  <si>
    <t>Podklad z prostého betonu pod dlažbu pro prostředí s mrazovými cykly, ve vrstvě tl. přes 100 do 150 mm</t>
  </si>
  <si>
    <t>-2142458649</t>
  </si>
  <si>
    <t>13,3 "dno vývaru</t>
  </si>
  <si>
    <t>22</t>
  </si>
  <si>
    <t>451315124</t>
  </si>
  <si>
    <t>Podkladní a výplňové vrstvy z betonu prostého tloušťky do 150 mm, z betonu C 12/15</t>
  </si>
  <si>
    <t>-1932266183</t>
  </si>
  <si>
    <t>(1.34*1.32)/0,15 "pod tělesem stupně</t>
  </si>
  <si>
    <t>(0.8*1.01)/0,15 "pod předprahem</t>
  </si>
  <si>
    <t>23</t>
  </si>
  <si>
    <t>-170562567</t>
  </si>
  <si>
    <t>6*0,6 "stupeň v km 7,969,  obnova betonové dlažby</t>
  </si>
  <si>
    <t>24</t>
  </si>
  <si>
    <t>461212111</t>
  </si>
  <si>
    <t>Patka z lomového kamene upraveného na maltu MC 10, s vyspárováním maltou MCS, s dlažbovitou úpravou povrchu a s vypracováním horní hrany, plocha průřezu patky přes 0,40 m2</t>
  </si>
  <si>
    <t>-1422995810</t>
  </si>
  <si>
    <t>0.68*2*4.65 "Patka z lomového kamene (vyzděno jako režné zdivo) s opracováním vrchu</t>
  </si>
  <si>
    <t>25</t>
  </si>
  <si>
    <t>465511514</t>
  </si>
  <si>
    <t>Dlažba z lomového kamene upraveného vodorovná nebo plocha ve sklonu do 1:2 s dodáním hmot do malty MC 10, s vyplněním spár maltou MC 10 a s vyspárováním maltou MCS v ploše do 20 m2, tl. 400 mm</t>
  </si>
  <si>
    <t>-376106429</t>
  </si>
  <si>
    <t>13,3  "dno vývaru</t>
  </si>
  <si>
    <t>26</t>
  </si>
  <si>
    <t>-91911891</t>
  </si>
  <si>
    <t>"betonové desky budou kladeny na sraz</t>
  </si>
  <si>
    <t xml:space="preserve">"položka obsahuje dodání kameniva těženého drobného (písek) pro vyplnění min. spár mezi betonovými deskami </t>
  </si>
  <si>
    <t>2*3*0.6  "stupeň v km 7,696, vč. řezání a úpravy velikosti dlaždic</t>
  </si>
  <si>
    <t>27</t>
  </si>
  <si>
    <t>-1583864444</t>
  </si>
  <si>
    <t>1,2/0,30 "stupeň v km 7,969  obnova betonové dlažby, nový materiál - dodání dlaždic TBM 12-30 v ks</t>
  </si>
  <si>
    <t>28</t>
  </si>
  <si>
    <t>-747556882</t>
  </si>
  <si>
    <t>6 "Stupeň v km 7.969,  6 ks dřevěný pilot L = 1.5 m s oplechovanou špičkou</t>
  </si>
  <si>
    <t>29</t>
  </si>
  <si>
    <t>1945770624</t>
  </si>
  <si>
    <t xml:space="preserve">2*3 "km Stupeň v km 7.969, obnova dřevěného povalu - modřín d= 20 mm </t>
  </si>
  <si>
    <t>Komunikace pozemní</t>
  </si>
  <si>
    <t>30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</si>
  <si>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</si>
  <si>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</si>
  <si>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-125480189</t>
  </si>
  <si>
    <t>31</t>
  </si>
  <si>
    <t>1710621924</t>
  </si>
  <si>
    <t>"položka obsahuje dodání drátěného pletiva výšky 1,80 m a 2 ks  sloupků, vč. jejich osazení</t>
  </si>
  <si>
    <t>5,0 " km 7,907 - Demontáž a montáž drátěného plotu, včetně dodání potřebného materiálu - pletiva a 2 ks sloupků, osazení sloupků do betonové patky"</t>
  </si>
  <si>
    <t>32</t>
  </si>
  <si>
    <t>931994105</t>
  </si>
  <si>
    <t>Těsnění spáry betonové konstrukce pásy, profily, tmely pásem „waterstop“ vnitřním, spáry pracovní</t>
  </si>
  <si>
    <t>999905171</t>
  </si>
  <si>
    <t>6.8+6.1 "viz výkaz kubatur Pás do pracovních spár šíře 200 mm</t>
  </si>
  <si>
    <t>33</t>
  </si>
  <si>
    <t>960000VD</t>
  </si>
  <si>
    <t>Firem pol.: Bourání konstrukcí  z LK na MC  (těleso stupně, opevnění spadiště stupně)</t>
  </si>
  <si>
    <t>-344995797</t>
  </si>
  <si>
    <t>"práce budou prováděny strojně (bagrem)</t>
  </si>
  <si>
    <t>1.44+1.056+5.71+6.84+2.93+3.44+5.93+1.76+6.3+5.15+13.3*0.5+10.3*0.5</t>
  </si>
  <si>
    <t>34</t>
  </si>
  <si>
    <t>9771311RFP</t>
  </si>
  <si>
    <t>Vrty příklepovými vrtáky do cihelného zdiva nebo prostého betonu průměru do 16 mm</t>
  </si>
  <si>
    <t>1197411962</t>
  </si>
  <si>
    <t>93*0,2 "vrty pro kotvy - roxory</t>
  </si>
  <si>
    <t>35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</si>
  <si>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</si>
  <si>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</si>
  <si>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-1346403322</t>
  </si>
  <si>
    <t>15,0 "Rozebrání odstavné plochy z žul. Kostek</t>
  </si>
  <si>
    <t>36</t>
  </si>
  <si>
    <t>1721516163</t>
  </si>
  <si>
    <t>52,356-4,283-9.471  "vybourané konstrukce zdiva a dlažby - použitý kámen zdivo obkladní - použitý kámen zdivo řádkové hrubé</t>
  </si>
  <si>
    <t>997</t>
  </si>
  <si>
    <t>Přesun sutě</t>
  </si>
  <si>
    <t>37</t>
  </si>
  <si>
    <t>997321211</t>
  </si>
  <si>
    <t>Svislá doprava suti a vybouraných hmot s naložením do dopravního zařízení a s vyprázdněním dopravního zařízení na hromadu nebo do dopravního prostředku na výšku do 4 m</t>
  </si>
  <si>
    <t>1709723932</t>
  </si>
  <si>
    <t>(1.44+1.056+5.71+6.84+2.93+3.44+5.93+1.76+6.3+5.15+13.3*0.5+10.3*0.5)*2,5</t>
  </si>
  <si>
    <t>998</t>
  </si>
  <si>
    <t>Přesun hmot</t>
  </si>
  <si>
    <t>38</t>
  </si>
  <si>
    <t>998332011</t>
  </si>
  <si>
    <t>Přesun hmot pro úpravy vodních toků a kanály, hráze rybníků apod. dopravní vzdálenost do 500 m</t>
  </si>
  <si>
    <t>1338699281</t>
  </si>
  <si>
    <t>VON/oprava - Vedlejší a ostatní náklady stavby - oprava</t>
  </si>
  <si>
    <t>N00 - Vedlejší a ostatní náklady</t>
  </si>
  <si>
    <t>N00</t>
  </si>
  <si>
    <t>Vedlejší a ostatní náklady</t>
  </si>
  <si>
    <t>022002RFP</t>
  </si>
  <si>
    <t>Firem. pol.: Vytyčení inženýrských sítí před zahájením stavebních prací</t>
  </si>
  <si>
    <t>1024</t>
  </si>
  <si>
    <t>-721247586</t>
  </si>
  <si>
    <t>1 "viz dokladová část PD</t>
  </si>
  <si>
    <t>02234RFP</t>
  </si>
  <si>
    <t>Firem pol.: Práce v ochranném pásmu inženýrských sítí dle podmínek správců sítí</t>
  </si>
  <si>
    <t>180684775</t>
  </si>
  <si>
    <t>20011RVD</t>
  </si>
  <si>
    <t>Protokolární předání stavbou stavbou dotčených pozemků a komunikací, uvedených do původního stavu, zpět jejich vlastníkům</t>
  </si>
  <si>
    <t>743007802</t>
  </si>
  <si>
    <t>1*0,6 "poměr dle charakteru stavebních prací - oprava a údržba 60 %</t>
  </si>
  <si>
    <t>2004RVD</t>
  </si>
  <si>
    <t>Zajištění a zabezpečení staveniště, zřízení a likvidace zařízení staveniště, včetně případných přípojek, přístupů, deponií apod.</t>
  </si>
  <si>
    <t>-1609022581</t>
  </si>
  <si>
    <t>2005R</t>
  </si>
  <si>
    <t>zajištění umístění štítku o povolení stavby</t>
  </si>
  <si>
    <t>-1522257803</t>
  </si>
  <si>
    <t>1,0*0,6 "poměr dle charakteru stavebních prací - oprava a údržba 60 %</t>
  </si>
  <si>
    <t>2007RVD</t>
  </si>
  <si>
    <t xml:space="preserve">Zajištění slovení rybí obsádky k tomu oprávněn. osobou, vč. pořízení protokolu a  oznámení o zaháj. prací uživateli rybářského revíru,  biologický dozor, např. autorizovaná osoba k provádění biolog. hodnocení, osoba se vzděláním přírodovědného nebo osoba </t>
  </si>
  <si>
    <t>401976922</t>
  </si>
  <si>
    <t>20092VP</t>
  </si>
  <si>
    <t>Zpracování a předání dokumentace skutečného provedení stavby (3 paré + 1 v elektr. podobě)  a zaměření skutečného provedení stavby</t>
  </si>
  <si>
    <t>-2077185357</t>
  </si>
  <si>
    <t>RFP35</t>
  </si>
  <si>
    <t xml:space="preserve">Firem. pol.: Napojení stávajícího vyústění do koryta VT, vč. napojení, montáže a dodání materiálu </t>
  </si>
  <si>
    <t>1472362860</t>
  </si>
  <si>
    <t xml:space="preserve">1 "Stávající vyústění dešťových vod do koryta VT, vč. napojení, montáže a dodání potřebného materiálu </t>
  </si>
  <si>
    <t>VON/investice - Vedlejší a ostatní náklady stavby - investice</t>
  </si>
  <si>
    <t>1*0.4 "poměr dle charakteru stavebních prací - investice 40 %</t>
  </si>
  <si>
    <t>1,0*0.4 "poměr dle charakteru stavebních prací - investice 40 %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</si>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</sst>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9" fillId="0" borderId="0" applyAlignment="0">
      <alignment vertical="top" wrapText="1"/>
      <protection locked="0"/>
    </xf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7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</xf>
    <xf numFmtId="49" fontId="33" fillId="0" borderId="27" xfId="0" applyNumberFormat="1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center" vertical="center" wrapText="1"/>
    </xf>
    <xf numFmtId="167" fontId="33" fillId="0" borderId="27" xfId="0" applyNumberFormat="1" applyFont="1" applyBorder="1" applyAlignment="1" applyProtection="1">
      <alignment vertical="center"/>
    </xf>
    <xf numFmtId="4" fontId="33" fillId="3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4" fillId="2" borderId="0" xfId="1" applyFill="1" applyAlignment="1" applyProtection="1"/>
    <xf numFmtId="0" fontId="35" fillId="0" borderId="0" xfId="1" applyFont="1" applyAlignment="1" applyProtection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0" fillId="0" borderId="31" xfId="2" applyFont="1" applyBorder="1" applyAlignment="1">
      <alignment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38" fillId="2" borderId="0" xfId="1" applyFont="1" applyFill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3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489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009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312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08F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E93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85F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64893.tmp" descr="C:\KROSplusData\System\Temp\rad6489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80097.tmp" descr="C:\KROSplusData\System\Temp\rad8009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D312A.tmp" descr="C:\KROSplusData\System\Temp\radD312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B08F4.tmp" descr="C:\KROSplusData\System\Temp\radB08F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DE93A.tmp" descr="C:\KROSplusData\System\Temp\radDE93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A85F3.tmp" descr="C:\KROSplusData\System\Temp\radA85F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>
      <pane ySplit="1" topLeftCell="A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64" t="s">
        <v>0</v>
      </c>
      <c r="B1" s="265"/>
      <c r="C1" s="265"/>
      <c r="D1" s="266" t="s">
        <v>1</v>
      </c>
      <c r="E1" s="265"/>
      <c r="F1" s="265"/>
      <c r="G1" s="265"/>
      <c r="H1" s="265"/>
      <c r="I1" s="265"/>
      <c r="J1" s="265"/>
      <c r="K1" s="263" t="s">
        <v>541</v>
      </c>
      <c r="L1" s="263"/>
      <c r="M1" s="263"/>
      <c r="N1" s="263"/>
      <c r="O1" s="263"/>
      <c r="P1" s="263"/>
      <c r="Q1" s="263"/>
      <c r="R1" s="263"/>
      <c r="S1" s="263"/>
      <c r="T1" s="265"/>
      <c r="U1" s="265"/>
      <c r="V1" s="265"/>
      <c r="W1" s="263" t="s">
        <v>542</v>
      </c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59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6</v>
      </c>
      <c r="BT3" s="17" t="s">
        <v>8</v>
      </c>
    </row>
    <row r="4" spans="1:74" ht="36.950000000000003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10</v>
      </c>
      <c r="BE4" s="26" t="s">
        <v>11</v>
      </c>
      <c r="BS4" s="17" t="s">
        <v>12</v>
      </c>
    </row>
    <row r="5" spans="1:74" ht="14.45" customHeight="1">
      <c r="B5" s="21"/>
      <c r="C5" s="22"/>
      <c r="D5" s="27" t="s">
        <v>13</v>
      </c>
      <c r="E5" s="22"/>
      <c r="F5" s="22"/>
      <c r="G5" s="22"/>
      <c r="H5" s="22"/>
      <c r="I5" s="22"/>
      <c r="J5" s="22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2"/>
      <c r="AQ5" s="24"/>
      <c r="BE5" s="347" t="s">
        <v>15</v>
      </c>
      <c r="BS5" s="17" t="s">
        <v>6</v>
      </c>
    </row>
    <row r="6" spans="1:74" ht="36.950000000000003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2"/>
      <c r="AQ6" s="24"/>
      <c r="BE6" s="348"/>
      <c r="BS6" s="17" t="s">
        <v>18</v>
      </c>
    </row>
    <row r="7" spans="1:74" ht="14.45" customHeight="1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20</v>
      </c>
      <c r="AO7" s="22"/>
      <c r="AP7" s="22"/>
      <c r="AQ7" s="24"/>
      <c r="BE7" s="348"/>
      <c r="BS7" s="17" t="s">
        <v>22</v>
      </c>
    </row>
    <row r="8" spans="1:74" ht="14.45" customHeight="1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48"/>
      <c r="BS8" s="17" t="s">
        <v>27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48"/>
      <c r="BS9" s="17" t="s">
        <v>28</v>
      </c>
    </row>
    <row r="10" spans="1:74" ht="14.45" customHeight="1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20</v>
      </c>
      <c r="AO10" s="22"/>
      <c r="AP10" s="22"/>
      <c r="AQ10" s="24"/>
      <c r="BE10" s="348"/>
      <c r="BS10" s="17" t="s">
        <v>18</v>
      </c>
    </row>
    <row r="11" spans="1:74" ht="18.399999999999999" customHeight="1">
      <c r="B11" s="21"/>
      <c r="C11" s="22"/>
      <c r="D11" s="22"/>
      <c r="E11" s="28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32</v>
      </c>
      <c r="AL11" s="22"/>
      <c r="AM11" s="22"/>
      <c r="AN11" s="28" t="s">
        <v>20</v>
      </c>
      <c r="AO11" s="22"/>
      <c r="AP11" s="22"/>
      <c r="AQ11" s="24"/>
      <c r="BE11" s="348"/>
      <c r="BS11" s="17" t="s">
        <v>18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48"/>
      <c r="BS12" s="17" t="s">
        <v>18</v>
      </c>
    </row>
    <row r="13" spans="1:74" ht="14.45" customHeight="1">
      <c r="B13" s="21"/>
      <c r="C13" s="22"/>
      <c r="D13" s="30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34</v>
      </c>
      <c r="AO13" s="22"/>
      <c r="AP13" s="22"/>
      <c r="AQ13" s="24"/>
      <c r="BE13" s="348"/>
      <c r="BS13" s="17" t="s">
        <v>18</v>
      </c>
    </row>
    <row r="14" spans="1:74" ht="15">
      <c r="B14" s="21"/>
      <c r="C14" s="22"/>
      <c r="D14" s="22"/>
      <c r="E14" s="354" t="s">
        <v>34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0" t="s">
        <v>32</v>
      </c>
      <c r="AL14" s="22"/>
      <c r="AM14" s="22"/>
      <c r="AN14" s="32" t="s">
        <v>34</v>
      </c>
      <c r="AO14" s="22"/>
      <c r="AP14" s="22"/>
      <c r="AQ14" s="24"/>
      <c r="BE14" s="348"/>
      <c r="BS14" s="17" t="s">
        <v>18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48"/>
      <c r="BS15" s="17" t="s">
        <v>4</v>
      </c>
    </row>
    <row r="16" spans="1:74" ht="14.45" customHeight="1">
      <c r="B16" s="21"/>
      <c r="C16" s="22"/>
      <c r="D16" s="30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20</v>
      </c>
      <c r="AO16" s="22"/>
      <c r="AP16" s="22"/>
      <c r="AQ16" s="24"/>
      <c r="BE16" s="348"/>
      <c r="BS16" s="17" t="s">
        <v>4</v>
      </c>
    </row>
    <row r="17" spans="2:71" ht="18.399999999999999" customHeight="1">
      <c r="B17" s="21"/>
      <c r="C17" s="22"/>
      <c r="D17" s="22"/>
      <c r="E17" s="28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32</v>
      </c>
      <c r="AL17" s="22"/>
      <c r="AM17" s="22"/>
      <c r="AN17" s="28" t="s">
        <v>20</v>
      </c>
      <c r="AO17" s="22"/>
      <c r="AP17" s="22"/>
      <c r="AQ17" s="24"/>
      <c r="BE17" s="348"/>
      <c r="BS17" s="17" t="s">
        <v>37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48"/>
      <c r="BS18" s="17" t="s">
        <v>6</v>
      </c>
    </row>
    <row r="19" spans="2:71" ht="14.45" customHeight="1">
      <c r="B19" s="21"/>
      <c r="C19" s="22"/>
      <c r="D19" s="30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48"/>
      <c r="BS19" s="17" t="s">
        <v>6</v>
      </c>
    </row>
    <row r="20" spans="2:71" ht="22.5" customHeight="1">
      <c r="B20" s="21"/>
      <c r="C20" s="22"/>
      <c r="D20" s="22"/>
      <c r="E20" s="355" t="s">
        <v>20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2"/>
      <c r="AP20" s="22"/>
      <c r="AQ20" s="24"/>
      <c r="BE20" s="348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48"/>
    </row>
    <row r="22" spans="2:71" ht="6.95" customHeight="1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48"/>
    </row>
    <row r="23" spans="2:71" s="1" customFormat="1" ht="25.9" customHeight="1">
      <c r="B23" s="34"/>
      <c r="C23" s="35"/>
      <c r="D23" s="36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56">
        <f>ROUND(AG51,2)</f>
        <v>0</v>
      </c>
      <c r="AL23" s="357"/>
      <c r="AM23" s="357"/>
      <c r="AN23" s="357"/>
      <c r="AO23" s="357"/>
      <c r="AP23" s="35"/>
      <c r="AQ23" s="38"/>
      <c r="BE23" s="349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49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8" t="s">
        <v>40</v>
      </c>
      <c r="M25" s="359"/>
      <c r="N25" s="359"/>
      <c r="O25" s="359"/>
      <c r="P25" s="35"/>
      <c r="Q25" s="35"/>
      <c r="R25" s="35"/>
      <c r="S25" s="35"/>
      <c r="T25" s="35"/>
      <c r="U25" s="35"/>
      <c r="V25" s="35"/>
      <c r="W25" s="358" t="s">
        <v>41</v>
      </c>
      <c r="X25" s="359"/>
      <c r="Y25" s="359"/>
      <c r="Z25" s="359"/>
      <c r="AA25" s="359"/>
      <c r="AB25" s="359"/>
      <c r="AC25" s="359"/>
      <c r="AD25" s="359"/>
      <c r="AE25" s="359"/>
      <c r="AF25" s="35"/>
      <c r="AG25" s="35"/>
      <c r="AH25" s="35"/>
      <c r="AI25" s="35"/>
      <c r="AJ25" s="35"/>
      <c r="AK25" s="358" t="s">
        <v>42</v>
      </c>
      <c r="AL25" s="359"/>
      <c r="AM25" s="359"/>
      <c r="AN25" s="359"/>
      <c r="AO25" s="359"/>
      <c r="AP25" s="35"/>
      <c r="AQ25" s="38"/>
      <c r="BE25" s="349"/>
    </row>
    <row r="26" spans="2:71" s="2" customFormat="1" ht="14.45" customHeight="1">
      <c r="B26" s="40"/>
      <c r="C26" s="41"/>
      <c r="D26" s="42" t="s">
        <v>43</v>
      </c>
      <c r="E26" s="41"/>
      <c r="F26" s="42" t="s">
        <v>44</v>
      </c>
      <c r="G26" s="41"/>
      <c r="H26" s="41"/>
      <c r="I26" s="41"/>
      <c r="J26" s="41"/>
      <c r="K26" s="41"/>
      <c r="L26" s="360">
        <v>0.21</v>
      </c>
      <c r="M26" s="361"/>
      <c r="N26" s="361"/>
      <c r="O26" s="361"/>
      <c r="P26" s="41"/>
      <c r="Q26" s="41"/>
      <c r="R26" s="41"/>
      <c r="S26" s="41"/>
      <c r="T26" s="41"/>
      <c r="U26" s="41"/>
      <c r="V26" s="41"/>
      <c r="W26" s="362">
        <f>ROUND(AZ51,2)</f>
        <v>0</v>
      </c>
      <c r="X26" s="361"/>
      <c r="Y26" s="361"/>
      <c r="Z26" s="361"/>
      <c r="AA26" s="361"/>
      <c r="AB26" s="361"/>
      <c r="AC26" s="361"/>
      <c r="AD26" s="361"/>
      <c r="AE26" s="361"/>
      <c r="AF26" s="41"/>
      <c r="AG26" s="41"/>
      <c r="AH26" s="41"/>
      <c r="AI26" s="41"/>
      <c r="AJ26" s="41"/>
      <c r="AK26" s="362">
        <f>ROUND(AV51,2)</f>
        <v>0</v>
      </c>
      <c r="AL26" s="361"/>
      <c r="AM26" s="361"/>
      <c r="AN26" s="361"/>
      <c r="AO26" s="361"/>
      <c r="AP26" s="41"/>
      <c r="AQ26" s="43"/>
      <c r="BE26" s="350"/>
    </row>
    <row r="27" spans="2:71" s="2" customFormat="1" ht="14.45" customHeight="1">
      <c r="B27" s="40"/>
      <c r="C27" s="41"/>
      <c r="D27" s="41"/>
      <c r="E27" s="41"/>
      <c r="F27" s="42" t="s">
        <v>45</v>
      </c>
      <c r="G27" s="41"/>
      <c r="H27" s="41"/>
      <c r="I27" s="41"/>
      <c r="J27" s="41"/>
      <c r="K27" s="41"/>
      <c r="L27" s="360">
        <v>0.15</v>
      </c>
      <c r="M27" s="361"/>
      <c r="N27" s="361"/>
      <c r="O27" s="361"/>
      <c r="P27" s="41"/>
      <c r="Q27" s="41"/>
      <c r="R27" s="41"/>
      <c r="S27" s="41"/>
      <c r="T27" s="41"/>
      <c r="U27" s="41"/>
      <c r="V27" s="41"/>
      <c r="W27" s="362">
        <f>ROUND(BA51,2)</f>
        <v>0</v>
      </c>
      <c r="X27" s="361"/>
      <c r="Y27" s="361"/>
      <c r="Z27" s="361"/>
      <c r="AA27" s="361"/>
      <c r="AB27" s="361"/>
      <c r="AC27" s="361"/>
      <c r="AD27" s="361"/>
      <c r="AE27" s="361"/>
      <c r="AF27" s="41"/>
      <c r="AG27" s="41"/>
      <c r="AH27" s="41"/>
      <c r="AI27" s="41"/>
      <c r="AJ27" s="41"/>
      <c r="AK27" s="362">
        <f>ROUND(AW51,2)</f>
        <v>0</v>
      </c>
      <c r="AL27" s="361"/>
      <c r="AM27" s="361"/>
      <c r="AN27" s="361"/>
      <c r="AO27" s="361"/>
      <c r="AP27" s="41"/>
      <c r="AQ27" s="43"/>
      <c r="BE27" s="350"/>
    </row>
    <row r="28" spans="2:71" s="2" customFormat="1" ht="14.45" hidden="1" customHeight="1">
      <c r="B28" s="40"/>
      <c r="C28" s="41"/>
      <c r="D28" s="41"/>
      <c r="E28" s="41"/>
      <c r="F28" s="42" t="s">
        <v>46</v>
      </c>
      <c r="G28" s="41"/>
      <c r="H28" s="41"/>
      <c r="I28" s="41"/>
      <c r="J28" s="41"/>
      <c r="K28" s="41"/>
      <c r="L28" s="360">
        <v>0.21</v>
      </c>
      <c r="M28" s="361"/>
      <c r="N28" s="361"/>
      <c r="O28" s="361"/>
      <c r="P28" s="41"/>
      <c r="Q28" s="41"/>
      <c r="R28" s="41"/>
      <c r="S28" s="41"/>
      <c r="T28" s="41"/>
      <c r="U28" s="41"/>
      <c r="V28" s="41"/>
      <c r="W28" s="362">
        <f>ROUND(BB51,2)</f>
        <v>0</v>
      </c>
      <c r="X28" s="361"/>
      <c r="Y28" s="361"/>
      <c r="Z28" s="361"/>
      <c r="AA28" s="361"/>
      <c r="AB28" s="361"/>
      <c r="AC28" s="361"/>
      <c r="AD28" s="361"/>
      <c r="AE28" s="361"/>
      <c r="AF28" s="41"/>
      <c r="AG28" s="41"/>
      <c r="AH28" s="41"/>
      <c r="AI28" s="41"/>
      <c r="AJ28" s="41"/>
      <c r="AK28" s="362">
        <v>0</v>
      </c>
      <c r="AL28" s="361"/>
      <c r="AM28" s="361"/>
      <c r="AN28" s="361"/>
      <c r="AO28" s="361"/>
      <c r="AP28" s="41"/>
      <c r="AQ28" s="43"/>
      <c r="BE28" s="350"/>
    </row>
    <row r="29" spans="2:71" s="2" customFormat="1" ht="14.45" hidden="1" customHeight="1">
      <c r="B29" s="40"/>
      <c r="C29" s="41"/>
      <c r="D29" s="41"/>
      <c r="E29" s="41"/>
      <c r="F29" s="42" t="s">
        <v>47</v>
      </c>
      <c r="G29" s="41"/>
      <c r="H29" s="41"/>
      <c r="I29" s="41"/>
      <c r="J29" s="41"/>
      <c r="K29" s="41"/>
      <c r="L29" s="360">
        <v>0.15</v>
      </c>
      <c r="M29" s="361"/>
      <c r="N29" s="361"/>
      <c r="O29" s="361"/>
      <c r="P29" s="41"/>
      <c r="Q29" s="41"/>
      <c r="R29" s="41"/>
      <c r="S29" s="41"/>
      <c r="T29" s="41"/>
      <c r="U29" s="41"/>
      <c r="V29" s="41"/>
      <c r="W29" s="362">
        <f>ROUND(BC51,2)</f>
        <v>0</v>
      </c>
      <c r="X29" s="361"/>
      <c r="Y29" s="361"/>
      <c r="Z29" s="361"/>
      <c r="AA29" s="361"/>
      <c r="AB29" s="361"/>
      <c r="AC29" s="361"/>
      <c r="AD29" s="361"/>
      <c r="AE29" s="361"/>
      <c r="AF29" s="41"/>
      <c r="AG29" s="41"/>
      <c r="AH29" s="41"/>
      <c r="AI29" s="41"/>
      <c r="AJ29" s="41"/>
      <c r="AK29" s="362">
        <v>0</v>
      </c>
      <c r="AL29" s="361"/>
      <c r="AM29" s="361"/>
      <c r="AN29" s="361"/>
      <c r="AO29" s="361"/>
      <c r="AP29" s="41"/>
      <c r="AQ29" s="43"/>
      <c r="BE29" s="350"/>
    </row>
    <row r="30" spans="2:71" s="2" customFormat="1" ht="14.45" hidden="1" customHeight="1">
      <c r="B30" s="40"/>
      <c r="C30" s="41"/>
      <c r="D30" s="41"/>
      <c r="E30" s="41"/>
      <c r="F30" s="42" t="s">
        <v>48</v>
      </c>
      <c r="G30" s="41"/>
      <c r="H30" s="41"/>
      <c r="I30" s="41"/>
      <c r="J30" s="41"/>
      <c r="K30" s="41"/>
      <c r="L30" s="360">
        <v>0</v>
      </c>
      <c r="M30" s="361"/>
      <c r="N30" s="361"/>
      <c r="O30" s="361"/>
      <c r="P30" s="41"/>
      <c r="Q30" s="41"/>
      <c r="R30" s="41"/>
      <c r="S30" s="41"/>
      <c r="T30" s="41"/>
      <c r="U30" s="41"/>
      <c r="V30" s="41"/>
      <c r="W30" s="362">
        <f>ROUND(BD51,2)</f>
        <v>0</v>
      </c>
      <c r="X30" s="361"/>
      <c r="Y30" s="361"/>
      <c r="Z30" s="361"/>
      <c r="AA30" s="361"/>
      <c r="AB30" s="361"/>
      <c r="AC30" s="361"/>
      <c r="AD30" s="361"/>
      <c r="AE30" s="361"/>
      <c r="AF30" s="41"/>
      <c r="AG30" s="41"/>
      <c r="AH30" s="41"/>
      <c r="AI30" s="41"/>
      <c r="AJ30" s="41"/>
      <c r="AK30" s="362">
        <v>0</v>
      </c>
      <c r="AL30" s="361"/>
      <c r="AM30" s="361"/>
      <c r="AN30" s="361"/>
      <c r="AO30" s="361"/>
      <c r="AP30" s="41"/>
      <c r="AQ30" s="43"/>
      <c r="BE30" s="350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49"/>
    </row>
    <row r="32" spans="2:71" s="1" customFormat="1" ht="25.9" customHeight="1">
      <c r="B32" s="34"/>
      <c r="C32" s="44"/>
      <c r="D32" s="45" t="s">
        <v>49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50</v>
      </c>
      <c r="U32" s="46"/>
      <c r="V32" s="46"/>
      <c r="W32" s="46"/>
      <c r="X32" s="363" t="s">
        <v>51</v>
      </c>
      <c r="Y32" s="364"/>
      <c r="Z32" s="364"/>
      <c r="AA32" s="364"/>
      <c r="AB32" s="364"/>
      <c r="AC32" s="46"/>
      <c r="AD32" s="46"/>
      <c r="AE32" s="46"/>
      <c r="AF32" s="46"/>
      <c r="AG32" s="46"/>
      <c r="AH32" s="46"/>
      <c r="AI32" s="46"/>
      <c r="AJ32" s="46"/>
      <c r="AK32" s="365">
        <f>SUM(AK23:AK30)</f>
        <v>0</v>
      </c>
      <c r="AL32" s="364"/>
      <c r="AM32" s="364"/>
      <c r="AN32" s="364"/>
      <c r="AO32" s="366"/>
      <c r="AP32" s="44"/>
      <c r="AQ32" s="48"/>
      <c r="BE32" s="349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50000000000003" customHeight="1">
      <c r="B39" s="34"/>
      <c r="C39" s="55" t="s">
        <v>52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5" customHeight="1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5" customHeight="1">
      <c r="B41" s="57"/>
      <c r="C41" s="58" t="s">
        <v>13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12/2016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50000000000003" customHeight="1">
      <c r="B42" s="61"/>
      <c r="C42" s="62" t="s">
        <v>16</v>
      </c>
      <c r="D42" s="63"/>
      <c r="E42" s="63"/>
      <c r="F42" s="63"/>
      <c r="G42" s="63"/>
      <c r="H42" s="63"/>
      <c r="I42" s="63"/>
      <c r="J42" s="63"/>
      <c r="K42" s="63"/>
      <c r="L42" s="367" t="str">
        <f>K6</f>
        <v>Bratrušovský potok, Bratrušov - optimalizace koryta</v>
      </c>
      <c r="M42" s="368"/>
      <c r="N42" s="368"/>
      <c r="O42" s="368"/>
      <c r="P42" s="368"/>
      <c r="Q42" s="368"/>
      <c r="R42" s="368"/>
      <c r="S42" s="368"/>
      <c r="T42" s="368"/>
      <c r="U42" s="368"/>
      <c r="V42" s="368"/>
      <c r="W42" s="368"/>
      <c r="X42" s="368"/>
      <c r="Y42" s="368"/>
      <c r="Z42" s="368"/>
      <c r="AA42" s="368"/>
      <c r="AB42" s="368"/>
      <c r="AC42" s="368"/>
      <c r="AD42" s="368"/>
      <c r="AE42" s="368"/>
      <c r="AF42" s="368"/>
      <c r="AG42" s="368"/>
      <c r="AH42" s="368"/>
      <c r="AI42" s="368"/>
      <c r="AJ42" s="368"/>
      <c r="AK42" s="368"/>
      <c r="AL42" s="368"/>
      <c r="AM42" s="368"/>
      <c r="AN42" s="368"/>
      <c r="AO42" s="368"/>
      <c r="AP42" s="63"/>
      <c r="AQ42" s="63"/>
      <c r="AR42" s="64"/>
    </row>
    <row r="43" spans="2:56" s="1" customFormat="1" ht="6.95" customHeight="1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ht="15">
      <c r="B44" s="34"/>
      <c r="C44" s="58" t="s">
        <v>23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Bratrušovský potok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25</v>
      </c>
      <c r="AJ44" s="56"/>
      <c r="AK44" s="56"/>
      <c r="AL44" s="56"/>
      <c r="AM44" s="369" t="str">
        <f>IF(AN8= "","",AN8)</f>
        <v>19. 6. 2016</v>
      </c>
      <c r="AN44" s="370"/>
      <c r="AO44" s="56"/>
      <c r="AP44" s="56"/>
      <c r="AQ44" s="56"/>
      <c r="AR44" s="54"/>
    </row>
    <row r="45" spans="2:56" s="1" customFormat="1" ht="6.95" customHeight="1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ht="15">
      <c r="B46" s="34"/>
      <c r="C46" s="58" t="s">
        <v>29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>Povodí Moravy, s.p.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35</v>
      </c>
      <c r="AJ46" s="56"/>
      <c r="AK46" s="56"/>
      <c r="AL46" s="56"/>
      <c r="AM46" s="371" t="str">
        <f>IF(E17="","",E17)</f>
        <v>Terra - pozemkové úpravy s.r.o.</v>
      </c>
      <c r="AN46" s="370"/>
      <c r="AO46" s="370"/>
      <c r="AP46" s="370"/>
      <c r="AQ46" s="56"/>
      <c r="AR46" s="54"/>
      <c r="AS46" s="372" t="s">
        <v>53</v>
      </c>
      <c r="AT46" s="37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34"/>
      <c r="C47" s="58" t="s">
        <v>33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374"/>
      <c r="AT47" s="375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9" customHeight="1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376"/>
      <c r="AT48" s="359"/>
      <c r="AU48" s="35"/>
      <c r="AV48" s="35"/>
      <c r="AW48" s="35"/>
      <c r="AX48" s="35"/>
      <c r="AY48" s="35"/>
      <c r="AZ48" s="35"/>
      <c r="BA48" s="35"/>
      <c r="BB48" s="35"/>
      <c r="BC48" s="35"/>
      <c r="BD48" s="71"/>
    </row>
    <row r="49" spans="1:91" s="1" customFormat="1" ht="29.25" customHeight="1">
      <c r="B49" s="34"/>
      <c r="C49" s="377" t="s">
        <v>54</v>
      </c>
      <c r="D49" s="378"/>
      <c r="E49" s="378"/>
      <c r="F49" s="378"/>
      <c r="G49" s="378"/>
      <c r="H49" s="72"/>
      <c r="I49" s="379" t="s">
        <v>55</v>
      </c>
      <c r="J49" s="378"/>
      <c r="K49" s="378"/>
      <c r="L49" s="378"/>
      <c r="M49" s="378"/>
      <c r="N49" s="378"/>
      <c r="O49" s="378"/>
      <c r="P49" s="378"/>
      <c r="Q49" s="378"/>
      <c r="R49" s="378"/>
      <c r="S49" s="378"/>
      <c r="T49" s="378"/>
      <c r="U49" s="378"/>
      <c r="V49" s="378"/>
      <c r="W49" s="378"/>
      <c r="X49" s="378"/>
      <c r="Y49" s="378"/>
      <c r="Z49" s="378"/>
      <c r="AA49" s="378"/>
      <c r="AB49" s="378"/>
      <c r="AC49" s="378"/>
      <c r="AD49" s="378"/>
      <c r="AE49" s="378"/>
      <c r="AF49" s="378"/>
      <c r="AG49" s="380" t="s">
        <v>56</v>
      </c>
      <c r="AH49" s="378"/>
      <c r="AI49" s="378"/>
      <c r="AJ49" s="378"/>
      <c r="AK49" s="378"/>
      <c r="AL49" s="378"/>
      <c r="AM49" s="378"/>
      <c r="AN49" s="379" t="s">
        <v>57</v>
      </c>
      <c r="AO49" s="378"/>
      <c r="AP49" s="378"/>
      <c r="AQ49" s="73" t="s">
        <v>58</v>
      </c>
      <c r="AR49" s="54"/>
      <c r="AS49" s="74" t="s">
        <v>59</v>
      </c>
      <c r="AT49" s="75" t="s">
        <v>60</v>
      </c>
      <c r="AU49" s="75" t="s">
        <v>61</v>
      </c>
      <c r="AV49" s="75" t="s">
        <v>62</v>
      </c>
      <c r="AW49" s="75" t="s">
        <v>63</v>
      </c>
      <c r="AX49" s="75" t="s">
        <v>64</v>
      </c>
      <c r="AY49" s="75" t="s">
        <v>65</v>
      </c>
      <c r="AZ49" s="75" t="s">
        <v>66</v>
      </c>
      <c r="BA49" s="75" t="s">
        <v>67</v>
      </c>
      <c r="BB49" s="75" t="s">
        <v>68</v>
      </c>
      <c r="BC49" s="75" t="s">
        <v>69</v>
      </c>
      <c r="BD49" s="76" t="s">
        <v>70</v>
      </c>
    </row>
    <row r="50" spans="1:91" s="1" customFormat="1" ht="10.9" customHeight="1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>
      <c r="B51" s="61"/>
      <c r="C51" s="80" t="s">
        <v>71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84">
        <f>ROUND(SUM(AG52:AG56),2)</f>
        <v>0</v>
      </c>
      <c r="AH51" s="384"/>
      <c r="AI51" s="384"/>
      <c r="AJ51" s="384"/>
      <c r="AK51" s="384"/>
      <c r="AL51" s="384"/>
      <c r="AM51" s="384"/>
      <c r="AN51" s="385">
        <f t="shared" ref="AN51:AN56" si="0">SUM(AG51,AT51)</f>
        <v>0</v>
      </c>
      <c r="AO51" s="385"/>
      <c r="AP51" s="385"/>
      <c r="AQ51" s="82" t="s">
        <v>20</v>
      </c>
      <c r="AR51" s="64"/>
      <c r="AS51" s="83">
        <f>ROUND(SUM(AS52:AS56),2)</f>
        <v>0</v>
      </c>
      <c r="AT51" s="84">
        <f t="shared" ref="AT51:AT56" si="1">ROUND(SUM(AV51:AW51),2)</f>
        <v>0</v>
      </c>
      <c r="AU51" s="85">
        <f>ROUND(SUM(AU52:AU56),5)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ROUND(SUM(AZ52:AZ56),2)</f>
        <v>0</v>
      </c>
      <c r="BA51" s="84">
        <f>ROUND(SUM(BA52:BA56),2)</f>
        <v>0</v>
      </c>
      <c r="BB51" s="84">
        <f>ROUND(SUM(BB52:BB56),2)</f>
        <v>0</v>
      </c>
      <c r="BC51" s="84">
        <f>ROUND(SUM(BC52:BC56),2)</f>
        <v>0</v>
      </c>
      <c r="BD51" s="86">
        <f>ROUND(SUM(BD52:BD56),2)</f>
        <v>0</v>
      </c>
      <c r="BS51" s="87" t="s">
        <v>72</v>
      </c>
      <c r="BT51" s="87" t="s">
        <v>73</v>
      </c>
      <c r="BU51" s="88" t="s">
        <v>74</v>
      </c>
      <c r="BV51" s="87" t="s">
        <v>75</v>
      </c>
      <c r="BW51" s="87" t="s">
        <v>5</v>
      </c>
      <c r="BX51" s="87" t="s">
        <v>76</v>
      </c>
      <c r="CL51" s="87" t="s">
        <v>20</v>
      </c>
    </row>
    <row r="52" spans="1:91" s="5" customFormat="1" ht="37.5" customHeight="1">
      <c r="A52" s="260" t="s">
        <v>543</v>
      </c>
      <c r="B52" s="89"/>
      <c r="C52" s="90"/>
      <c r="D52" s="383" t="s">
        <v>77</v>
      </c>
      <c r="E52" s="382"/>
      <c r="F52" s="382"/>
      <c r="G52" s="382"/>
      <c r="H52" s="382"/>
      <c r="I52" s="91"/>
      <c r="J52" s="383" t="s">
        <v>78</v>
      </c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  <c r="V52" s="382"/>
      <c r="W52" s="382"/>
      <c r="X52" s="382"/>
      <c r="Y52" s="382"/>
      <c r="Z52" s="382"/>
      <c r="AA52" s="382"/>
      <c r="AB52" s="382"/>
      <c r="AC52" s="382"/>
      <c r="AD52" s="382"/>
      <c r="AE52" s="382"/>
      <c r="AF52" s="382"/>
      <c r="AG52" s="381">
        <f>'SO 01 - SO 01 – Bratrušov...'!J27</f>
        <v>0</v>
      </c>
      <c r="AH52" s="382"/>
      <c r="AI52" s="382"/>
      <c r="AJ52" s="382"/>
      <c r="AK52" s="382"/>
      <c r="AL52" s="382"/>
      <c r="AM52" s="382"/>
      <c r="AN52" s="381">
        <f t="shared" si="0"/>
        <v>0</v>
      </c>
      <c r="AO52" s="382"/>
      <c r="AP52" s="382"/>
      <c r="AQ52" s="92" t="s">
        <v>79</v>
      </c>
      <c r="AR52" s="93"/>
      <c r="AS52" s="94">
        <v>0</v>
      </c>
      <c r="AT52" s="95">
        <f t="shared" si="1"/>
        <v>0</v>
      </c>
      <c r="AU52" s="96">
        <f>'SO 01 - SO 01 – Bratrušov...'!P79</f>
        <v>0</v>
      </c>
      <c r="AV52" s="95">
        <f>'SO 01 - SO 01 – Bratrušov...'!J30</f>
        <v>0</v>
      </c>
      <c r="AW52" s="95">
        <f>'SO 01 - SO 01 – Bratrušov...'!J31</f>
        <v>0</v>
      </c>
      <c r="AX52" s="95">
        <f>'SO 01 - SO 01 – Bratrušov...'!J32</f>
        <v>0</v>
      </c>
      <c r="AY52" s="95">
        <f>'SO 01 - SO 01 – Bratrušov...'!J33</f>
        <v>0</v>
      </c>
      <c r="AZ52" s="95">
        <f>'SO 01 - SO 01 – Bratrušov...'!F30</f>
        <v>0</v>
      </c>
      <c r="BA52" s="95">
        <f>'SO 01 - SO 01 – Bratrušov...'!F31</f>
        <v>0</v>
      </c>
      <c r="BB52" s="95">
        <f>'SO 01 - SO 01 – Bratrušov...'!F32</f>
        <v>0</v>
      </c>
      <c r="BC52" s="95">
        <f>'SO 01 - SO 01 – Bratrušov...'!F33</f>
        <v>0</v>
      </c>
      <c r="BD52" s="97">
        <f>'SO 01 - SO 01 – Bratrušov...'!F34</f>
        <v>0</v>
      </c>
      <c r="BT52" s="98" t="s">
        <v>22</v>
      </c>
      <c r="BV52" s="98" t="s">
        <v>75</v>
      </c>
      <c r="BW52" s="98" t="s">
        <v>80</v>
      </c>
      <c r="BX52" s="98" t="s">
        <v>5</v>
      </c>
      <c r="CL52" s="98" t="s">
        <v>20</v>
      </c>
      <c r="CM52" s="98" t="s">
        <v>81</v>
      </c>
    </row>
    <row r="53" spans="1:91" s="5" customFormat="1" ht="53.25" customHeight="1">
      <c r="A53" s="260" t="s">
        <v>543</v>
      </c>
      <c r="B53" s="89"/>
      <c r="C53" s="90"/>
      <c r="D53" s="383" t="s">
        <v>82</v>
      </c>
      <c r="E53" s="382"/>
      <c r="F53" s="382"/>
      <c r="G53" s="382"/>
      <c r="H53" s="382"/>
      <c r="I53" s="91"/>
      <c r="J53" s="383" t="s">
        <v>83</v>
      </c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  <c r="V53" s="382"/>
      <c r="W53" s="382"/>
      <c r="X53" s="382"/>
      <c r="Y53" s="382"/>
      <c r="Z53" s="382"/>
      <c r="AA53" s="382"/>
      <c r="AB53" s="382"/>
      <c r="AC53" s="382"/>
      <c r="AD53" s="382"/>
      <c r="AE53" s="382"/>
      <c r="AF53" s="382"/>
      <c r="AG53" s="381">
        <f>'SO 02 - SO 02 – Bratrušov...'!J27</f>
        <v>0</v>
      </c>
      <c r="AH53" s="382"/>
      <c r="AI53" s="382"/>
      <c r="AJ53" s="382"/>
      <c r="AK53" s="382"/>
      <c r="AL53" s="382"/>
      <c r="AM53" s="382"/>
      <c r="AN53" s="381">
        <f t="shared" si="0"/>
        <v>0</v>
      </c>
      <c r="AO53" s="382"/>
      <c r="AP53" s="382"/>
      <c r="AQ53" s="92" t="s">
        <v>79</v>
      </c>
      <c r="AR53" s="93"/>
      <c r="AS53" s="94">
        <v>0</v>
      </c>
      <c r="AT53" s="95">
        <f t="shared" si="1"/>
        <v>0</v>
      </c>
      <c r="AU53" s="96">
        <f>'SO 02 - SO 02 – Bratrušov...'!P81</f>
        <v>0</v>
      </c>
      <c r="AV53" s="95">
        <f>'SO 02 - SO 02 – Bratrušov...'!J30</f>
        <v>0</v>
      </c>
      <c r="AW53" s="95">
        <f>'SO 02 - SO 02 – Bratrušov...'!J31</f>
        <v>0</v>
      </c>
      <c r="AX53" s="95">
        <f>'SO 02 - SO 02 – Bratrušov...'!J32</f>
        <v>0</v>
      </c>
      <c r="AY53" s="95">
        <f>'SO 02 - SO 02 – Bratrušov...'!J33</f>
        <v>0</v>
      </c>
      <c r="AZ53" s="95">
        <f>'SO 02 - SO 02 – Bratrušov...'!F30</f>
        <v>0</v>
      </c>
      <c r="BA53" s="95">
        <f>'SO 02 - SO 02 – Bratrušov...'!F31</f>
        <v>0</v>
      </c>
      <c r="BB53" s="95">
        <f>'SO 02 - SO 02 – Bratrušov...'!F32</f>
        <v>0</v>
      </c>
      <c r="BC53" s="95">
        <f>'SO 02 - SO 02 – Bratrušov...'!F33</f>
        <v>0</v>
      </c>
      <c r="BD53" s="97">
        <f>'SO 02 - SO 02 – Bratrušov...'!F34</f>
        <v>0</v>
      </c>
      <c r="BT53" s="98" t="s">
        <v>22</v>
      </c>
      <c r="BV53" s="98" t="s">
        <v>75</v>
      </c>
      <c r="BW53" s="98" t="s">
        <v>84</v>
      </c>
      <c r="BX53" s="98" t="s">
        <v>5</v>
      </c>
      <c r="CL53" s="98" t="s">
        <v>20</v>
      </c>
      <c r="CM53" s="98" t="s">
        <v>81</v>
      </c>
    </row>
    <row r="54" spans="1:91" s="5" customFormat="1" ht="37.5" customHeight="1">
      <c r="A54" s="260" t="s">
        <v>543</v>
      </c>
      <c r="B54" s="89"/>
      <c r="C54" s="90"/>
      <c r="D54" s="383" t="s">
        <v>85</v>
      </c>
      <c r="E54" s="382"/>
      <c r="F54" s="382"/>
      <c r="G54" s="382"/>
      <c r="H54" s="382"/>
      <c r="I54" s="91"/>
      <c r="J54" s="383" t="s">
        <v>86</v>
      </c>
      <c r="K54" s="382"/>
      <c r="L54" s="382"/>
      <c r="M54" s="382"/>
      <c r="N54" s="382"/>
      <c r="O54" s="382"/>
      <c r="P54" s="382"/>
      <c r="Q54" s="382"/>
      <c r="R54" s="382"/>
      <c r="S54" s="382"/>
      <c r="T54" s="382"/>
      <c r="U54" s="382"/>
      <c r="V54" s="382"/>
      <c r="W54" s="382"/>
      <c r="X54" s="382"/>
      <c r="Y54" s="382"/>
      <c r="Z54" s="382"/>
      <c r="AA54" s="382"/>
      <c r="AB54" s="382"/>
      <c r="AC54" s="382"/>
      <c r="AD54" s="382"/>
      <c r="AE54" s="382"/>
      <c r="AF54" s="382"/>
      <c r="AG54" s="381">
        <f>'SO 03 - SO 03 - Bratrušov...'!J27</f>
        <v>0</v>
      </c>
      <c r="AH54" s="382"/>
      <c r="AI54" s="382"/>
      <c r="AJ54" s="382"/>
      <c r="AK54" s="382"/>
      <c r="AL54" s="382"/>
      <c r="AM54" s="382"/>
      <c r="AN54" s="381">
        <f t="shared" si="0"/>
        <v>0</v>
      </c>
      <c r="AO54" s="382"/>
      <c r="AP54" s="382"/>
      <c r="AQ54" s="92" t="s">
        <v>79</v>
      </c>
      <c r="AR54" s="93"/>
      <c r="AS54" s="94">
        <v>0</v>
      </c>
      <c r="AT54" s="95">
        <f t="shared" si="1"/>
        <v>0</v>
      </c>
      <c r="AU54" s="96">
        <f>'SO 03 - SO 03 - Bratrušov...'!P85</f>
        <v>0</v>
      </c>
      <c r="AV54" s="95">
        <f>'SO 03 - SO 03 - Bratrušov...'!J30</f>
        <v>0</v>
      </c>
      <c r="AW54" s="95">
        <f>'SO 03 - SO 03 - Bratrušov...'!J31</f>
        <v>0</v>
      </c>
      <c r="AX54" s="95">
        <f>'SO 03 - SO 03 - Bratrušov...'!J32</f>
        <v>0</v>
      </c>
      <c r="AY54" s="95">
        <f>'SO 03 - SO 03 - Bratrušov...'!J33</f>
        <v>0</v>
      </c>
      <c r="AZ54" s="95">
        <f>'SO 03 - SO 03 - Bratrušov...'!F30</f>
        <v>0</v>
      </c>
      <c r="BA54" s="95">
        <f>'SO 03 - SO 03 - Bratrušov...'!F31</f>
        <v>0</v>
      </c>
      <c r="BB54" s="95">
        <f>'SO 03 - SO 03 - Bratrušov...'!F32</f>
        <v>0</v>
      </c>
      <c r="BC54" s="95">
        <f>'SO 03 - SO 03 - Bratrušov...'!F33</f>
        <v>0</v>
      </c>
      <c r="BD54" s="97">
        <f>'SO 03 - SO 03 - Bratrušov...'!F34</f>
        <v>0</v>
      </c>
      <c r="BT54" s="98" t="s">
        <v>22</v>
      </c>
      <c r="BV54" s="98" t="s">
        <v>75</v>
      </c>
      <c r="BW54" s="98" t="s">
        <v>87</v>
      </c>
      <c r="BX54" s="98" t="s">
        <v>5</v>
      </c>
      <c r="CL54" s="98" t="s">
        <v>20</v>
      </c>
      <c r="CM54" s="98" t="s">
        <v>81</v>
      </c>
    </row>
    <row r="55" spans="1:91" s="5" customFormat="1" ht="37.5" customHeight="1">
      <c r="A55" s="260" t="s">
        <v>543</v>
      </c>
      <c r="B55" s="89"/>
      <c r="C55" s="90"/>
      <c r="D55" s="383" t="s">
        <v>88</v>
      </c>
      <c r="E55" s="382"/>
      <c r="F55" s="382"/>
      <c r="G55" s="382"/>
      <c r="H55" s="382"/>
      <c r="I55" s="91"/>
      <c r="J55" s="383" t="s">
        <v>89</v>
      </c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382"/>
      <c r="AF55" s="382"/>
      <c r="AG55" s="381">
        <f>'VON-oprava - Vedlejší a o...'!J27</f>
        <v>0</v>
      </c>
      <c r="AH55" s="382"/>
      <c r="AI55" s="382"/>
      <c r="AJ55" s="382"/>
      <c r="AK55" s="382"/>
      <c r="AL55" s="382"/>
      <c r="AM55" s="382"/>
      <c r="AN55" s="381">
        <f t="shared" si="0"/>
        <v>0</v>
      </c>
      <c r="AO55" s="382"/>
      <c r="AP55" s="382"/>
      <c r="AQ55" s="92" t="s">
        <v>79</v>
      </c>
      <c r="AR55" s="93"/>
      <c r="AS55" s="94">
        <v>0</v>
      </c>
      <c r="AT55" s="95">
        <f t="shared" si="1"/>
        <v>0</v>
      </c>
      <c r="AU55" s="96">
        <f>'VON-oprava - Vedlejší a o...'!P77</f>
        <v>0</v>
      </c>
      <c r="AV55" s="95">
        <f>'VON-oprava - Vedlejší a o...'!J30</f>
        <v>0</v>
      </c>
      <c r="AW55" s="95">
        <f>'VON-oprava - Vedlejší a o...'!J31</f>
        <v>0</v>
      </c>
      <c r="AX55" s="95">
        <f>'VON-oprava - Vedlejší a o...'!J32</f>
        <v>0</v>
      </c>
      <c r="AY55" s="95">
        <f>'VON-oprava - Vedlejší a o...'!J33</f>
        <v>0</v>
      </c>
      <c r="AZ55" s="95">
        <f>'VON-oprava - Vedlejší a o...'!F30</f>
        <v>0</v>
      </c>
      <c r="BA55" s="95">
        <f>'VON-oprava - Vedlejší a o...'!F31</f>
        <v>0</v>
      </c>
      <c r="BB55" s="95">
        <f>'VON-oprava - Vedlejší a o...'!F32</f>
        <v>0</v>
      </c>
      <c r="BC55" s="95">
        <f>'VON-oprava - Vedlejší a o...'!F33</f>
        <v>0</v>
      </c>
      <c r="BD55" s="97">
        <f>'VON-oprava - Vedlejší a o...'!F34</f>
        <v>0</v>
      </c>
      <c r="BT55" s="98" t="s">
        <v>22</v>
      </c>
      <c r="BV55" s="98" t="s">
        <v>75</v>
      </c>
      <c r="BW55" s="98" t="s">
        <v>90</v>
      </c>
      <c r="BX55" s="98" t="s">
        <v>5</v>
      </c>
      <c r="CL55" s="98" t="s">
        <v>20</v>
      </c>
      <c r="CM55" s="98" t="s">
        <v>81</v>
      </c>
    </row>
    <row r="56" spans="1:91" s="5" customFormat="1" ht="37.5" customHeight="1">
      <c r="A56" s="260" t="s">
        <v>543</v>
      </c>
      <c r="B56" s="89"/>
      <c r="C56" s="90"/>
      <c r="D56" s="383" t="s">
        <v>91</v>
      </c>
      <c r="E56" s="382"/>
      <c r="F56" s="382"/>
      <c r="G56" s="382"/>
      <c r="H56" s="382"/>
      <c r="I56" s="91"/>
      <c r="J56" s="383" t="s">
        <v>92</v>
      </c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82"/>
      <c r="W56" s="382"/>
      <c r="X56" s="382"/>
      <c r="Y56" s="382"/>
      <c r="Z56" s="382"/>
      <c r="AA56" s="382"/>
      <c r="AB56" s="382"/>
      <c r="AC56" s="382"/>
      <c r="AD56" s="382"/>
      <c r="AE56" s="382"/>
      <c r="AF56" s="382"/>
      <c r="AG56" s="381">
        <f>'VON-investice - Vedlejší ...'!J27</f>
        <v>0</v>
      </c>
      <c r="AH56" s="382"/>
      <c r="AI56" s="382"/>
      <c r="AJ56" s="382"/>
      <c r="AK56" s="382"/>
      <c r="AL56" s="382"/>
      <c r="AM56" s="382"/>
      <c r="AN56" s="381">
        <f t="shared" si="0"/>
        <v>0</v>
      </c>
      <c r="AO56" s="382"/>
      <c r="AP56" s="382"/>
      <c r="AQ56" s="92" t="s">
        <v>79</v>
      </c>
      <c r="AR56" s="93"/>
      <c r="AS56" s="99">
        <v>0</v>
      </c>
      <c r="AT56" s="100">
        <f t="shared" si="1"/>
        <v>0</v>
      </c>
      <c r="AU56" s="101">
        <f>'VON-investice - Vedlejší ...'!P77</f>
        <v>0</v>
      </c>
      <c r="AV56" s="100">
        <f>'VON-investice - Vedlejší ...'!J30</f>
        <v>0</v>
      </c>
      <c r="AW56" s="100">
        <f>'VON-investice - Vedlejší ...'!J31</f>
        <v>0</v>
      </c>
      <c r="AX56" s="100">
        <f>'VON-investice - Vedlejší ...'!J32</f>
        <v>0</v>
      </c>
      <c r="AY56" s="100">
        <f>'VON-investice - Vedlejší ...'!J33</f>
        <v>0</v>
      </c>
      <c r="AZ56" s="100">
        <f>'VON-investice - Vedlejší ...'!F30</f>
        <v>0</v>
      </c>
      <c r="BA56" s="100">
        <f>'VON-investice - Vedlejší ...'!F31</f>
        <v>0</v>
      </c>
      <c r="BB56" s="100">
        <f>'VON-investice - Vedlejší ...'!F32</f>
        <v>0</v>
      </c>
      <c r="BC56" s="100">
        <f>'VON-investice - Vedlejší ...'!F33</f>
        <v>0</v>
      </c>
      <c r="BD56" s="102">
        <f>'VON-investice - Vedlejší ...'!F34</f>
        <v>0</v>
      </c>
      <c r="BT56" s="98" t="s">
        <v>22</v>
      </c>
      <c r="BV56" s="98" t="s">
        <v>75</v>
      </c>
      <c r="BW56" s="98" t="s">
        <v>93</v>
      </c>
      <c r="BX56" s="98" t="s">
        <v>5</v>
      </c>
      <c r="CL56" s="98" t="s">
        <v>20</v>
      </c>
      <c r="CM56" s="98" t="s">
        <v>81</v>
      </c>
    </row>
    <row r="57" spans="1:91" s="1" customFormat="1" ht="30" customHeight="1">
      <c r="B57" s="34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4"/>
    </row>
    <row r="58" spans="1:91" s="1" customFormat="1" ht="6.95" customHeight="1"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4"/>
    </row>
  </sheetData>
  <sheetProtection password="CC35" sheet="1" objects="1" scenarios="1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SO 01 - SO 01 – Bratrušov...'!C2" tooltip="SO 01 - SO 01 – Bratrušov..." display="/"/>
    <hyperlink ref="A53" location="'SO 02 - SO 02 – Bratrušov...'!C2" tooltip="SO 02 - SO 02 – Bratrušov..." display="/"/>
    <hyperlink ref="A54" location="'SO 03 - SO 03 - Bratrušov...'!C2" tooltip="SO 03 - SO 03 - Bratrušov..." display="/"/>
    <hyperlink ref="A55" location="'VON-oprava - Vedlejší a o...'!C2" tooltip="VON-oprava - Vedlejší a o..." display="/"/>
    <hyperlink ref="A56" location="'VON-investice - Vedlejší ...'!C2" tooltip="VON-investice - Vedlejší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0"/>
  <sheetViews>
    <sheetView showGridLines="0" workbookViewId="0">
      <pane ySplit="1" topLeftCell="A110" activePane="bottomLeft" state="frozen"/>
      <selection pane="bottomLeft" activeCell="F143" sqref="F14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62"/>
      <c r="C1" s="262"/>
      <c r="D1" s="261" t="s">
        <v>1</v>
      </c>
      <c r="E1" s="262"/>
      <c r="F1" s="263" t="s">
        <v>544</v>
      </c>
      <c r="G1" s="387" t="s">
        <v>545</v>
      </c>
      <c r="H1" s="387"/>
      <c r="I1" s="267"/>
      <c r="J1" s="263" t="s">
        <v>546</v>
      </c>
      <c r="K1" s="261" t="s">
        <v>94</v>
      </c>
      <c r="L1" s="263" t="s">
        <v>547</v>
      </c>
      <c r="M1" s="263"/>
      <c r="N1" s="263"/>
      <c r="O1" s="263"/>
      <c r="P1" s="263"/>
      <c r="Q1" s="263"/>
      <c r="R1" s="263"/>
      <c r="S1" s="263"/>
      <c r="T1" s="263"/>
      <c r="U1" s="259"/>
      <c r="V1" s="25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80</v>
      </c>
    </row>
    <row r="3" spans="1:70" ht="6.95" customHeight="1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95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>
      <c r="B7" s="21"/>
      <c r="C7" s="22"/>
      <c r="D7" s="22"/>
      <c r="E7" s="388" t="str">
        <f>'Rekapitulace stavby'!K6</f>
        <v>Bratrušovský potok, Bratrušov - optimalizace koryta</v>
      </c>
      <c r="F7" s="352"/>
      <c r="G7" s="352"/>
      <c r="H7" s="352"/>
      <c r="I7" s="105"/>
      <c r="J7" s="22"/>
      <c r="K7" s="24"/>
    </row>
    <row r="8" spans="1:70" s="1" customFormat="1" ht="15">
      <c r="B8" s="34"/>
      <c r="C8" s="35"/>
      <c r="D8" s="30" t="s">
        <v>96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>
      <c r="B9" s="34"/>
      <c r="C9" s="35"/>
      <c r="D9" s="35"/>
      <c r="E9" s="389" t="s">
        <v>97</v>
      </c>
      <c r="F9" s="359"/>
      <c r="G9" s="359"/>
      <c r="H9" s="359"/>
      <c r="I9" s="106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19. 6. 2016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20</v>
      </c>
      <c r="K14" s="38"/>
    </row>
    <row r="15" spans="1:70" s="1" customFormat="1" ht="18" customHeight="1">
      <c r="B15" s="34"/>
      <c r="C15" s="35"/>
      <c r="D15" s="35"/>
      <c r="E15" s="28" t="s">
        <v>31</v>
      </c>
      <c r="F15" s="35"/>
      <c r="G15" s="35"/>
      <c r="H15" s="35"/>
      <c r="I15" s="107" t="s">
        <v>32</v>
      </c>
      <c r="J15" s="28" t="s">
        <v>20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107" t="s">
        <v>30</v>
      </c>
      <c r="J20" s="28" t="s">
        <v>20</v>
      </c>
      <c r="K20" s="38"/>
    </row>
    <row r="21" spans="2:11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107" t="s">
        <v>32</v>
      </c>
      <c r="J21" s="28" t="s">
        <v>20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>
      <c r="B24" s="109"/>
      <c r="C24" s="110"/>
      <c r="D24" s="110"/>
      <c r="E24" s="355" t="s">
        <v>20</v>
      </c>
      <c r="F24" s="390"/>
      <c r="G24" s="390"/>
      <c r="H24" s="390"/>
      <c r="I24" s="111"/>
      <c r="J24" s="110"/>
      <c r="K24" s="112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>
      <c r="B27" s="34"/>
      <c r="C27" s="35"/>
      <c r="D27" s="115" t="s">
        <v>39</v>
      </c>
      <c r="E27" s="35"/>
      <c r="F27" s="35"/>
      <c r="G27" s="35"/>
      <c r="H27" s="35"/>
      <c r="I27" s="106"/>
      <c r="J27" s="116">
        <f>ROUND(J79,2)</f>
        <v>0</v>
      </c>
      <c r="K27" s="38"/>
    </row>
    <row r="28" spans="2:11" s="1" customFormat="1" ht="6.95" customHeight="1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117" t="s">
        <v>40</v>
      </c>
      <c r="J29" s="39" t="s">
        <v>42</v>
      </c>
      <c r="K29" s="38"/>
    </row>
    <row r="30" spans="2:11" s="1" customFormat="1" ht="14.45" customHeight="1">
      <c r="B30" s="34"/>
      <c r="C30" s="35"/>
      <c r="D30" s="42" t="s">
        <v>43</v>
      </c>
      <c r="E30" s="42" t="s">
        <v>44</v>
      </c>
      <c r="F30" s="118">
        <f>ROUND(SUM(BE79:BE119), 2)</f>
        <v>0</v>
      </c>
      <c r="G30" s="35"/>
      <c r="H30" s="35"/>
      <c r="I30" s="119">
        <v>0.21</v>
      </c>
      <c r="J30" s="118">
        <f>ROUND(ROUND((SUM(BE79:BE119)),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45</v>
      </c>
      <c r="F31" s="118">
        <f>ROUND(SUM(BF79:BF119), 2)</f>
        <v>0</v>
      </c>
      <c r="G31" s="35"/>
      <c r="H31" s="35"/>
      <c r="I31" s="119">
        <v>0.15</v>
      </c>
      <c r="J31" s="118">
        <f>ROUND(ROUND((SUM(BF79:BF119)),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46</v>
      </c>
      <c r="F32" s="118">
        <f>ROUND(SUM(BG79:BG119),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18">
        <f>ROUND(SUM(BH79:BH119),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18">
        <f>ROUND(SUM(BI79:BI119),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>
      <c r="B36" s="34"/>
      <c r="C36" s="120"/>
      <c r="D36" s="121" t="s">
        <v>49</v>
      </c>
      <c r="E36" s="72"/>
      <c r="F36" s="72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>
      <c r="B42" s="34"/>
      <c r="C42" s="23" t="s">
        <v>98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>
      <c r="B45" s="34"/>
      <c r="C45" s="35"/>
      <c r="D45" s="35"/>
      <c r="E45" s="388" t="str">
        <f>E7</f>
        <v>Bratrušovský potok, Bratrušov - optimalizace koryta</v>
      </c>
      <c r="F45" s="359"/>
      <c r="G45" s="359"/>
      <c r="H45" s="359"/>
      <c r="I45" s="106"/>
      <c r="J45" s="35"/>
      <c r="K45" s="38"/>
    </row>
    <row r="46" spans="2:11" s="1" customFormat="1" ht="14.45" customHeight="1">
      <c r="B46" s="34"/>
      <c r="C46" s="30" t="s">
        <v>96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>
      <c r="B47" s="34"/>
      <c r="C47" s="35"/>
      <c r="D47" s="35"/>
      <c r="E47" s="389" t="str">
        <f>E9</f>
        <v>SO 01 - SO 01 – Bratrušovský potok - odstranění nánosů (oprava a údržba)</v>
      </c>
      <c r="F47" s="359"/>
      <c r="G47" s="359"/>
      <c r="H47" s="359"/>
      <c r="I47" s="106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Bratrušovský potok</v>
      </c>
      <c r="G49" s="35"/>
      <c r="H49" s="35"/>
      <c r="I49" s="107" t="s">
        <v>25</v>
      </c>
      <c r="J49" s="108" t="str">
        <f>IF(J12="","",J12)</f>
        <v>19. 6. 2016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>Povodí Moravy, s.p.</v>
      </c>
      <c r="G51" s="35"/>
      <c r="H51" s="35"/>
      <c r="I51" s="107" t="s">
        <v>35</v>
      </c>
      <c r="J51" s="28" t="str">
        <f>E21</f>
        <v>Terra - pozemkové úpravy s.r.o.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>
      <c r="B54" s="34"/>
      <c r="C54" s="132" t="s">
        <v>99</v>
      </c>
      <c r="D54" s="120"/>
      <c r="E54" s="120"/>
      <c r="F54" s="120"/>
      <c r="G54" s="120"/>
      <c r="H54" s="120"/>
      <c r="I54" s="133"/>
      <c r="J54" s="134" t="s">
        <v>100</v>
      </c>
      <c r="K54" s="13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>
      <c r="B56" s="34"/>
      <c r="C56" s="136" t="s">
        <v>101</v>
      </c>
      <c r="D56" s="35"/>
      <c r="E56" s="35"/>
      <c r="F56" s="35"/>
      <c r="G56" s="35"/>
      <c r="H56" s="35"/>
      <c r="I56" s="106"/>
      <c r="J56" s="116">
        <f>J79</f>
        <v>0</v>
      </c>
      <c r="K56" s="38"/>
      <c r="AU56" s="17" t="s">
        <v>102</v>
      </c>
    </row>
    <row r="57" spans="2:47" s="7" customFormat="1" ht="24.95" customHeight="1">
      <c r="B57" s="137"/>
      <c r="C57" s="138"/>
      <c r="D57" s="139" t="s">
        <v>103</v>
      </c>
      <c r="E57" s="140"/>
      <c r="F57" s="140"/>
      <c r="G57" s="140"/>
      <c r="H57" s="140"/>
      <c r="I57" s="141"/>
      <c r="J57" s="142">
        <f>J80</f>
        <v>0</v>
      </c>
      <c r="K57" s="143"/>
    </row>
    <row r="58" spans="2:47" s="8" customFormat="1" ht="19.899999999999999" customHeight="1">
      <c r="B58" s="144"/>
      <c r="C58" s="145"/>
      <c r="D58" s="146" t="s">
        <v>104</v>
      </c>
      <c r="E58" s="147"/>
      <c r="F58" s="147"/>
      <c r="G58" s="147"/>
      <c r="H58" s="147"/>
      <c r="I58" s="148"/>
      <c r="J58" s="149">
        <f>J81</f>
        <v>0</v>
      </c>
      <c r="K58" s="150"/>
    </row>
    <row r="59" spans="2:47" s="8" customFormat="1" ht="19.899999999999999" customHeight="1">
      <c r="B59" s="144"/>
      <c r="C59" s="145"/>
      <c r="D59" s="146" t="s">
        <v>105</v>
      </c>
      <c r="E59" s="147"/>
      <c r="F59" s="147"/>
      <c r="G59" s="147"/>
      <c r="H59" s="147"/>
      <c r="I59" s="148"/>
      <c r="J59" s="149">
        <f>J110</f>
        <v>0</v>
      </c>
      <c r="K59" s="150"/>
    </row>
    <row r="60" spans="2:47" s="1" customFormat="1" ht="21.75" customHeight="1">
      <c r="B60" s="34"/>
      <c r="C60" s="35"/>
      <c r="D60" s="35"/>
      <c r="E60" s="35"/>
      <c r="F60" s="35"/>
      <c r="G60" s="35"/>
      <c r="H60" s="35"/>
      <c r="I60" s="106"/>
      <c r="J60" s="35"/>
      <c r="K60" s="38"/>
    </row>
    <row r="61" spans="2:47" s="1" customFormat="1" ht="6.95" customHeight="1">
      <c r="B61" s="49"/>
      <c r="C61" s="50"/>
      <c r="D61" s="50"/>
      <c r="E61" s="50"/>
      <c r="F61" s="50"/>
      <c r="G61" s="50"/>
      <c r="H61" s="50"/>
      <c r="I61" s="127"/>
      <c r="J61" s="50"/>
      <c r="K61" s="51"/>
    </row>
    <row r="65" spans="2:63" s="1" customFormat="1" ht="6.95" customHeight="1">
      <c r="B65" s="52"/>
      <c r="C65" s="53"/>
      <c r="D65" s="53"/>
      <c r="E65" s="53"/>
      <c r="F65" s="53"/>
      <c r="G65" s="53"/>
      <c r="H65" s="53"/>
      <c r="I65" s="130"/>
      <c r="J65" s="53"/>
      <c r="K65" s="53"/>
      <c r="L65" s="54"/>
    </row>
    <row r="66" spans="2:63" s="1" customFormat="1" ht="36.950000000000003" customHeight="1">
      <c r="B66" s="34"/>
      <c r="C66" s="55" t="s">
        <v>106</v>
      </c>
      <c r="D66" s="56"/>
      <c r="E66" s="56"/>
      <c r="F66" s="56"/>
      <c r="G66" s="56"/>
      <c r="H66" s="56"/>
      <c r="I66" s="151"/>
      <c r="J66" s="56"/>
      <c r="K66" s="56"/>
      <c r="L66" s="54"/>
    </row>
    <row r="67" spans="2:63" s="1" customFormat="1" ht="6.95" customHeight="1">
      <c r="B67" s="34"/>
      <c r="C67" s="56"/>
      <c r="D67" s="56"/>
      <c r="E67" s="56"/>
      <c r="F67" s="56"/>
      <c r="G67" s="56"/>
      <c r="H67" s="56"/>
      <c r="I67" s="151"/>
      <c r="J67" s="56"/>
      <c r="K67" s="56"/>
      <c r="L67" s="54"/>
    </row>
    <row r="68" spans="2:63" s="1" customFormat="1" ht="14.45" customHeight="1">
      <c r="B68" s="34"/>
      <c r="C68" s="58" t="s">
        <v>16</v>
      </c>
      <c r="D68" s="56"/>
      <c r="E68" s="56"/>
      <c r="F68" s="56"/>
      <c r="G68" s="56"/>
      <c r="H68" s="56"/>
      <c r="I68" s="151"/>
      <c r="J68" s="56"/>
      <c r="K68" s="56"/>
      <c r="L68" s="54"/>
    </row>
    <row r="69" spans="2:63" s="1" customFormat="1" ht="22.5" customHeight="1">
      <c r="B69" s="34"/>
      <c r="C69" s="56"/>
      <c r="D69" s="56"/>
      <c r="E69" s="386" t="str">
        <f>E7</f>
        <v>Bratrušovský potok, Bratrušov - optimalizace koryta</v>
      </c>
      <c r="F69" s="370"/>
      <c r="G69" s="370"/>
      <c r="H69" s="370"/>
      <c r="I69" s="151"/>
      <c r="J69" s="56"/>
      <c r="K69" s="56"/>
      <c r="L69" s="54"/>
    </row>
    <row r="70" spans="2:63" s="1" customFormat="1" ht="14.45" customHeight="1">
      <c r="B70" s="34"/>
      <c r="C70" s="58" t="s">
        <v>96</v>
      </c>
      <c r="D70" s="56"/>
      <c r="E70" s="56"/>
      <c r="F70" s="56"/>
      <c r="G70" s="56"/>
      <c r="H70" s="56"/>
      <c r="I70" s="151"/>
      <c r="J70" s="56"/>
      <c r="K70" s="56"/>
      <c r="L70" s="54"/>
    </row>
    <row r="71" spans="2:63" s="1" customFormat="1" ht="23.25" customHeight="1">
      <c r="B71" s="34"/>
      <c r="C71" s="56"/>
      <c r="D71" s="56"/>
      <c r="E71" s="367" t="str">
        <f>E9</f>
        <v>SO 01 - SO 01 – Bratrušovský potok - odstranění nánosů (oprava a údržba)</v>
      </c>
      <c r="F71" s="370"/>
      <c r="G71" s="370"/>
      <c r="H71" s="370"/>
      <c r="I71" s="151"/>
      <c r="J71" s="56"/>
      <c r="K71" s="56"/>
      <c r="L71" s="54"/>
    </row>
    <row r="72" spans="2:63" s="1" customFormat="1" ht="6.95" customHeight="1">
      <c r="B72" s="34"/>
      <c r="C72" s="56"/>
      <c r="D72" s="56"/>
      <c r="E72" s="56"/>
      <c r="F72" s="56"/>
      <c r="G72" s="56"/>
      <c r="H72" s="56"/>
      <c r="I72" s="151"/>
      <c r="J72" s="56"/>
      <c r="K72" s="56"/>
      <c r="L72" s="54"/>
    </row>
    <row r="73" spans="2:63" s="1" customFormat="1" ht="18" customHeight="1">
      <c r="B73" s="34"/>
      <c r="C73" s="58" t="s">
        <v>23</v>
      </c>
      <c r="D73" s="56"/>
      <c r="E73" s="56"/>
      <c r="F73" s="152" t="str">
        <f>F12</f>
        <v>Bratrušovský potok</v>
      </c>
      <c r="G73" s="56"/>
      <c r="H73" s="56"/>
      <c r="I73" s="153" t="s">
        <v>25</v>
      </c>
      <c r="J73" s="66" t="str">
        <f>IF(J12="","",J12)</f>
        <v>19. 6. 2016</v>
      </c>
      <c r="K73" s="56"/>
      <c r="L73" s="54"/>
    </row>
    <row r="74" spans="2:63" s="1" customFormat="1" ht="6.95" customHeight="1">
      <c r="B74" s="34"/>
      <c r="C74" s="56"/>
      <c r="D74" s="56"/>
      <c r="E74" s="56"/>
      <c r="F74" s="56"/>
      <c r="G74" s="56"/>
      <c r="H74" s="56"/>
      <c r="I74" s="151"/>
      <c r="J74" s="56"/>
      <c r="K74" s="56"/>
      <c r="L74" s="54"/>
    </row>
    <row r="75" spans="2:63" s="1" customFormat="1" ht="15">
      <c r="B75" s="34"/>
      <c r="C75" s="58" t="s">
        <v>29</v>
      </c>
      <c r="D75" s="56"/>
      <c r="E75" s="56"/>
      <c r="F75" s="152" t="str">
        <f>E15</f>
        <v>Povodí Moravy, s.p.</v>
      </c>
      <c r="G75" s="56"/>
      <c r="H75" s="56"/>
      <c r="I75" s="153" t="s">
        <v>35</v>
      </c>
      <c r="J75" s="152" t="str">
        <f>E21</f>
        <v>Terra - pozemkové úpravy s.r.o.</v>
      </c>
      <c r="K75" s="56"/>
      <c r="L75" s="54"/>
    </row>
    <row r="76" spans="2:63" s="1" customFormat="1" ht="14.45" customHeight="1">
      <c r="B76" s="34"/>
      <c r="C76" s="58" t="s">
        <v>33</v>
      </c>
      <c r="D76" s="56"/>
      <c r="E76" s="56"/>
      <c r="F76" s="152" t="str">
        <f>IF(E18="","",E18)</f>
        <v/>
      </c>
      <c r="G76" s="56"/>
      <c r="H76" s="56"/>
      <c r="I76" s="151"/>
      <c r="J76" s="56"/>
      <c r="K76" s="56"/>
      <c r="L76" s="54"/>
    </row>
    <row r="77" spans="2:63" s="1" customFormat="1" ht="10.35" customHeight="1">
      <c r="B77" s="34"/>
      <c r="C77" s="56"/>
      <c r="D77" s="56"/>
      <c r="E77" s="56"/>
      <c r="F77" s="56"/>
      <c r="G77" s="56"/>
      <c r="H77" s="56"/>
      <c r="I77" s="151"/>
      <c r="J77" s="56"/>
      <c r="K77" s="56"/>
      <c r="L77" s="54"/>
    </row>
    <row r="78" spans="2:63" s="9" customFormat="1" ht="29.25" customHeight="1">
      <c r="B78" s="154"/>
      <c r="C78" s="155" t="s">
        <v>107</v>
      </c>
      <c r="D78" s="156" t="s">
        <v>58</v>
      </c>
      <c r="E78" s="156" t="s">
        <v>54</v>
      </c>
      <c r="F78" s="156" t="s">
        <v>108</v>
      </c>
      <c r="G78" s="156" t="s">
        <v>109</v>
      </c>
      <c r="H78" s="156" t="s">
        <v>110</v>
      </c>
      <c r="I78" s="157" t="s">
        <v>111</v>
      </c>
      <c r="J78" s="156" t="s">
        <v>100</v>
      </c>
      <c r="K78" s="158" t="s">
        <v>112</v>
      </c>
      <c r="L78" s="159"/>
      <c r="M78" s="74" t="s">
        <v>113</v>
      </c>
      <c r="N78" s="75" t="s">
        <v>43</v>
      </c>
      <c r="O78" s="75" t="s">
        <v>114</v>
      </c>
      <c r="P78" s="75" t="s">
        <v>115</v>
      </c>
      <c r="Q78" s="75" t="s">
        <v>116</v>
      </c>
      <c r="R78" s="75" t="s">
        <v>117</v>
      </c>
      <c r="S78" s="75" t="s">
        <v>118</v>
      </c>
      <c r="T78" s="76" t="s">
        <v>119</v>
      </c>
    </row>
    <row r="79" spans="2:63" s="1" customFormat="1" ht="29.25" customHeight="1">
      <c r="B79" s="34"/>
      <c r="C79" s="80" t="s">
        <v>101</v>
      </c>
      <c r="D79" s="56"/>
      <c r="E79" s="56"/>
      <c r="F79" s="56"/>
      <c r="G79" s="56"/>
      <c r="H79" s="56"/>
      <c r="I79" s="151"/>
      <c r="J79" s="160">
        <f>BK79</f>
        <v>0</v>
      </c>
      <c r="K79" s="56"/>
      <c r="L79" s="54"/>
      <c r="M79" s="77"/>
      <c r="N79" s="78"/>
      <c r="O79" s="78"/>
      <c r="P79" s="161">
        <f>P80</f>
        <v>0</v>
      </c>
      <c r="Q79" s="78"/>
      <c r="R79" s="161">
        <f>R80</f>
        <v>0</v>
      </c>
      <c r="S79" s="78"/>
      <c r="T79" s="162">
        <f>T80</f>
        <v>0</v>
      </c>
      <c r="AT79" s="17" t="s">
        <v>72</v>
      </c>
      <c r="AU79" s="17" t="s">
        <v>102</v>
      </c>
      <c r="BK79" s="163">
        <f>BK80</f>
        <v>0</v>
      </c>
    </row>
    <row r="80" spans="2:63" s="10" customFormat="1" ht="37.35" customHeight="1">
      <c r="B80" s="164"/>
      <c r="C80" s="165"/>
      <c r="D80" s="166" t="s">
        <v>72</v>
      </c>
      <c r="E80" s="167" t="s">
        <v>120</v>
      </c>
      <c r="F80" s="167" t="s">
        <v>121</v>
      </c>
      <c r="G80" s="165"/>
      <c r="H80" s="165"/>
      <c r="I80" s="168"/>
      <c r="J80" s="169">
        <f>BK80</f>
        <v>0</v>
      </c>
      <c r="K80" s="165"/>
      <c r="L80" s="170"/>
      <c r="M80" s="171"/>
      <c r="N80" s="172"/>
      <c r="O80" s="172"/>
      <c r="P80" s="173">
        <f>P81+P110</f>
        <v>0</v>
      </c>
      <c r="Q80" s="172"/>
      <c r="R80" s="173">
        <f>R81+R110</f>
        <v>0</v>
      </c>
      <c r="S80" s="172"/>
      <c r="T80" s="174">
        <f>T81+T110</f>
        <v>0</v>
      </c>
      <c r="AR80" s="175" t="s">
        <v>22</v>
      </c>
      <c r="AT80" s="176" t="s">
        <v>72</v>
      </c>
      <c r="AU80" s="176" t="s">
        <v>73</v>
      </c>
      <c r="AY80" s="175" t="s">
        <v>122</v>
      </c>
      <c r="BK80" s="177">
        <f>BK81+BK110</f>
        <v>0</v>
      </c>
    </row>
    <row r="81" spans="2:65" s="10" customFormat="1" ht="19.899999999999999" customHeight="1">
      <c r="B81" s="164"/>
      <c r="C81" s="165"/>
      <c r="D81" s="178" t="s">
        <v>72</v>
      </c>
      <c r="E81" s="179" t="s">
        <v>22</v>
      </c>
      <c r="F81" s="179" t="s">
        <v>123</v>
      </c>
      <c r="G81" s="165"/>
      <c r="H81" s="165"/>
      <c r="I81" s="168"/>
      <c r="J81" s="180">
        <f>BK81</f>
        <v>0</v>
      </c>
      <c r="K81" s="165"/>
      <c r="L81" s="170"/>
      <c r="M81" s="171"/>
      <c r="N81" s="172"/>
      <c r="O81" s="172"/>
      <c r="P81" s="173">
        <f>SUM(P82:P109)</f>
        <v>0</v>
      </c>
      <c r="Q81" s="172"/>
      <c r="R81" s="173">
        <f>SUM(R82:R109)</f>
        <v>0</v>
      </c>
      <c r="S81" s="172"/>
      <c r="T81" s="174">
        <f>SUM(T82:T109)</f>
        <v>0</v>
      </c>
      <c r="AR81" s="175" t="s">
        <v>22</v>
      </c>
      <c r="AT81" s="176" t="s">
        <v>72</v>
      </c>
      <c r="AU81" s="176" t="s">
        <v>22</v>
      </c>
      <c r="AY81" s="175" t="s">
        <v>122</v>
      </c>
      <c r="BK81" s="177">
        <f>SUM(BK82:BK109)</f>
        <v>0</v>
      </c>
    </row>
    <row r="82" spans="2:65" s="1" customFormat="1" ht="31.5" customHeight="1">
      <c r="B82" s="34"/>
      <c r="C82" s="181" t="s">
        <v>22</v>
      </c>
      <c r="D82" s="181" t="s">
        <v>124</v>
      </c>
      <c r="E82" s="182" t="s">
        <v>125</v>
      </c>
      <c r="F82" s="183" t="s">
        <v>126</v>
      </c>
      <c r="G82" s="184" t="s">
        <v>127</v>
      </c>
      <c r="H82" s="185">
        <v>1</v>
      </c>
      <c r="I82" s="186"/>
      <c r="J82" s="187">
        <f>ROUND(I82*H82,2)</f>
        <v>0</v>
      </c>
      <c r="K82" s="183" t="s">
        <v>20</v>
      </c>
      <c r="L82" s="54"/>
      <c r="M82" s="188" t="s">
        <v>20</v>
      </c>
      <c r="N82" s="189" t="s">
        <v>44</v>
      </c>
      <c r="O82" s="35"/>
      <c r="P82" s="190">
        <f>O82*H82</f>
        <v>0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AR82" s="17" t="s">
        <v>128</v>
      </c>
      <c r="AT82" s="17" t="s">
        <v>124</v>
      </c>
      <c r="AU82" s="17" t="s">
        <v>81</v>
      </c>
      <c r="AY82" s="17" t="s">
        <v>122</v>
      </c>
      <c r="BE82" s="192">
        <f>IF(N82="základní",J82,0)</f>
        <v>0</v>
      </c>
      <c r="BF82" s="192">
        <f>IF(N82="snížená",J82,0)</f>
        <v>0</v>
      </c>
      <c r="BG82" s="192">
        <f>IF(N82="zákl. přenesená",J82,0)</f>
        <v>0</v>
      </c>
      <c r="BH82" s="192">
        <f>IF(N82="sníž. přenesená",J82,0)</f>
        <v>0</v>
      </c>
      <c r="BI82" s="192">
        <f>IF(N82="nulová",J82,0)</f>
        <v>0</v>
      </c>
      <c r="BJ82" s="17" t="s">
        <v>22</v>
      </c>
      <c r="BK82" s="192">
        <f>ROUND(I82*H82,2)</f>
        <v>0</v>
      </c>
      <c r="BL82" s="17" t="s">
        <v>128</v>
      </c>
      <c r="BM82" s="17" t="s">
        <v>129</v>
      </c>
    </row>
    <row r="83" spans="2:65" s="11" customFormat="1">
      <c r="B83" s="193"/>
      <c r="C83" s="194"/>
      <c r="D83" s="195" t="s">
        <v>130</v>
      </c>
      <c r="E83" s="196" t="s">
        <v>20</v>
      </c>
      <c r="F83" s="197" t="s">
        <v>131</v>
      </c>
      <c r="G83" s="194"/>
      <c r="H83" s="198" t="s">
        <v>20</v>
      </c>
      <c r="I83" s="199"/>
      <c r="J83" s="194"/>
      <c r="K83" s="194"/>
      <c r="L83" s="200"/>
      <c r="M83" s="201"/>
      <c r="N83" s="202"/>
      <c r="O83" s="202"/>
      <c r="P83" s="202"/>
      <c r="Q83" s="202"/>
      <c r="R83" s="202"/>
      <c r="S83" s="202"/>
      <c r="T83" s="203"/>
      <c r="AT83" s="204" t="s">
        <v>130</v>
      </c>
      <c r="AU83" s="204" t="s">
        <v>81</v>
      </c>
      <c r="AV83" s="11" t="s">
        <v>22</v>
      </c>
      <c r="AW83" s="11" t="s">
        <v>37</v>
      </c>
      <c r="AX83" s="11" t="s">
        <v>73</v>
      </c>
      <c r="AY83" s="204" t="s">
        <v>122</v>
      </c>
    </row>
    <row r="84" spans="2:65" s="11" customFormat="1" ht="27">
      <c r="B84" s="193"/>
      <c r="C84" s="194"/>
      <c r="D84" s="195" t="s">
        <v>130</v>
      </c>
      <c r="E84" s="196" t="s">
        <v>20</v>
      </c>
      <c r="F84" s="197" t="s">
        <v>132</v>
      </c>
      <c r="G84" s="194"/>
      <c r="H84" s="198" t="s">
        <v>20</v>
      </c>
      <c r="I84" s="199"/>
      <c r="J84" s="194"/>
      <c r="K84" s="194"/>
      <c r="L84" s="200"/>
      <c r="M84" s="201"/>
      <c r="N84" s="202"/>
      <c r="O84" s="202"/>
      <c r="P84" s="202"/>
      <c r="Q84" s="202"/>
      <c r="R84" s="202"/>
      <c r="S84" s="202"/>
      <c r="T84" s="203"/>
      <c r="AT84" s="204" t="s">
        <v>130</v>
      </c>
      <c r="AU84" s="204" t="s">
        <v>81</v>
      </c>
      <c r="AV84" s="11" t="s">
        <v>22</v>
      </c>
      <c r="AW84" s="11" t="s">
        <v>37</v>
      </c>
      <c r="AX84" s="11" t="s">
        <v>73</v>
      </c>
      <c r="AY84" s="204" t="s">
        <v>122</v>
      </c>
    </row>
    <row r="85" spans="2:65" s="12" customFormat="1">
      <c r="B85" s="205"/>
      <c r="C85" s="206"/>
      <c r="D85" s="207" t="s">
        <v>130</v>
      </c>
      <c r="E85" s="208" t="s">
        <v>20</v>
      </c>
      <c r="F85" s="209" t="s">
        <v>22</v>
      </c>
      <c r="G85" s="206"/>
      <c r="H85" s="210">
        <v>1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130</v>
      </c>
      <c r="AU85" s="216" t="s">
        <v>81</v>
      </c>
      <c r="AV85" s="12" t="s">
        <v>81</v>
      </c>
      <c r="AW85" s="12" t="s">
        <v>37</v>
      </c>
      <c r="AX85" s="12" t="s">
        <v>73</v>
      </c>
      <c r="AY85" s="216" t="s">
        <v>122</v>
      </c>
    </row>
    <row r="86" spans="2:65" s="1" customFormat="1" ht="22.5" customHeight="1">
      <c r="B86" s="34"/>
      <c r="C86" s="181" t="s">
        <v>81</v>
      </c>
      <c r="D86" s="181" t="s">
        <v>124</v>
      </c>
      <c r="E86" s="182" t="s">
        <v>133</v>
      </c>
      <c r="F86" s="183" t="s">
        <v>134</v>
      </c>
      <c r="G86" s="184" t="s">
        <v>135</v>
      </c>
      <c r="H86" s="185">
        <v>30</v>
      </c>
      <c r="I86" s="186"/>
      <c r="J86" s="187">
        <f>ROUND(I86*H86,2)</f>
        <v>0</v>
      </c>
      <c r="K86" s="183" t="s">
        <v>20</v>
      </c>
      <c r="L86" s="54"/>
      <c r="M86" s="188" t="s">
        <v>20</v>
      </c>
      <c r="N86" s="189" t="s">
        <v>44</v>
      </c>
      <c r="O86" s="35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AR86" s="17" t="s">
        <v>128</v>
      </c>
      <c r="AT86" s="17" t="s">
        <v>124</v>
      </c>
      <c r="AU86" s="17" t="s">
        <v>81</v>
      </c>
      <c r="AY86" s="17" t="s">
        <v>122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22</v>
      </c>
      <c r="BK86" s="192">
        <f>ROUND(I86*H86,2)</f>
        <v>0</v>
      </c>
      <c r="BL86" s="17" t="s">
        <v>128</v>
      </c>
      <c r="BM86" s="17" t="s">
        <v>136</v>
      </c>
    </row>
    <row r="87" spans="2:65" s="12" customFormat="1">
      <c r="B87" s="205"/>
      <c r="C87" s="206"/>
      <c r="D87" s="207" t="s">
        <v>130</v>
      </c>
      <c r="E87" s="208" t="s">
        <v>20</v>
      </c>
      <c r="F87" s="209" t="s">
        <v>137</v>
      </c>
      <c r="G87" s="206"/>
      <c r="H87" s="210">
        <v>30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130</v>
      </c>
      <c r="AU87" s="216" t="s">
        <v>81</v>
      </c>
      <c r="AV87" s="12" t="s">
        <v>81</v>
      </c>
      <c r="AW87" s="12" t="s">
        <v>37</v>
      </c>
      <c r="AX87" s="12" t="s">
        <v>73</v>
      </c>
      <c r="AY87" s="216" t="s">
        <v>122</v>
      </c>
    </row>
    <row r="88" spans="2:65" s="1" customFormat="1" ht="31.5" customHeight="1">
      <c r="B88" s="34"/>
      <c r="C88" s="181" t="s">
        <v>138</v>
      </c>
      <c r="D88" s="181" t="s">
        <v>124</v>
      </c>
      <c r="E88" s="182" t="s">
        <v>139</v>
      </c>
      <c r="F88" s="183" t="s">
        <v>140</v>
      </c>
      <c r="G88" s="184" t="s">
        <v>135</v>
      </c>
      <c r="H88" s="185">
        <v>30</v>
      </c>
      <c r="I88" s="186"/>
      <c r="J88" s="187">
        <f>ROUND(I88*H88,2)</f>
        <v>0</v>
      </c>
      <c r="K88" s="183" t="s">
        <v>141</v>
      </c>
      <c r="L88" s="54"/>
      <c r="M88" s="188" t="s">
        <v>20</v>
      </c>
      <c r="N88" s="189" t="s">
        <v>44</v>
      </c>
      <c r="O88" s="35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17" t="s">
        <v>128</v>
      </c>
      <c r="AT88" s="17" t="s">
        <v>124</v>
      </c>
      <c r="AU88" s="17" t="s">
        <v>81</v>
      </c>
      <c r="AY88" s="17" t="s">
        <v>122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22</v>
      </c>
      <c r="BK88" s="192">
        <f>ROUND(I88*H88,2)</f>
        <v>0</v>
      </c>
      <c r="BL88" s="17" t="s">
        <v>128</v>
      </c>
      <c r="BM88" s="17" t="s">
        <v>142</v>
      </c>
    </row>
    <row r="89" spans="2:65" s="12" customFormat="1">
      <c r="B89" s="205"/>
      <c r="C89" s="206"/>
      <c r="D89" s="195" t="s">
        <v>130</v>
      </c>
      <c r="E89" s="217" t="s">
        <v>20</v>
      </c>
      <c r="F89" s="218" t="s">
        <v>143</v>
      </c>
      <c r="G89" s="206"/>
      <c r="H89" s="219">
        <v>10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130</v>
      </c>
      <c r="AU89" s="216" t="s">
        <v>81</v>
      </c>
      <c r="AV89" s="12" t="s">
        <v>81</v>
      </c>
      <c r="AW89" s="12" t="s">
        <v>37</v>
      </c>
      <c r="AX89" s="12" t="s">
        <v>73</v>
      </c>
      <c r="AY89" s="216" t="s">
        <v>122</v>
      </c>
    </row>
    <row r="90" spans="2:65" s="12" customFormat="1">
      <c r="B90" s="205"/>
      <c r="C90" s="206"/>
      <c r="D90" s="195" t="s">
        <v>130</v>
      </c>
      <c r="E90" s="217" t="s">
        <v>20</v>
      </c>
      <c r="F90" s="218" t="s">
        <v>144</v>
      </c>
      <c r="G90" s="206"/>
      <c r="H90" s="219">
        <v>10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130</v>
      </c>
      <c r="AU90" s="216" t="s">
        <v>81</v>
      </c>
      <c r="AV90" s="12" t="s">
        <v>81</v>
      </c>
      <c r="AW90" s="12" t="s">
        <v>37</v>
      </c>
      <c r="AX90" s="12" t="s">
        <v>73</v>
      </c>
      <c r="AY90" s="216" t="s">
        <v>122</v>
      </c>
    </row>
    <row r="91" spans="2:65" s="12" customFormat="1">
      <c r="B91" s="205"/>
      <c r="C91" s="206"/>
      <c r="D91" s="207" t="s">
        <v>130</v>
      </c>
      <c r="E91" s="208" t="s">
        <v>20</v>
      </c>
      <c r="F91" s="209" t="s">
        <v>145</v>
      </c>
      <c r="G91" s="206"/>
      <c r="H91" s="210">
        <v>10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130</v>
      </c>
      <c r="AU91" s="216" t="s">
        <v>81</v>
      </c>
      <c r="AV91" s="12" t="s">
        <v>81</v>
      </c>
      <c r="AW91" s="12" t="s">
        <v>37</v>
      </c>
      <c r="AX91" s="12" t="s">
        <v>73</v>
      </c>
      <c r="AY91" s="216" t="s">
        <v>122</v>
      </c>
    </row>
    <row r="92" spans="2:65" s="1" customFormat="1" ht="31.5" customHeight="1">
      <c r="B92" s="34"/>
      <c r="C92" s="181" t="s">
        <v>128</v>
      </c>
      <c r="D92" s="181" t="s">
        <v>124</v>
      </c>
      <c r="E92" s="182" t="s">
        <v>146</v>
      </c>
      <c r="F92" s="183" t="s">
        <v>147</v>
      </c>
      <c r="G92" s="184" t="s">
        <v>148</v>
      </c>
      <c r="H92" s="185">
        <v>2.9249999999999998</v>
      </c>
      <c r="I92" s="186"/>
      <c r="J92" s="187">
        <f>ROUND(I92*H92,2)</f>
        <v>0</v>
      </c>
      <c r="K92" s="183" t="s">
        <v>20</v>
      </c>
      <c r="L92" s="54"/>
      <c r="M92" s="188" t="s">
        <v>20</v>
      </c>
      <c r="N92" s="189" t="s">
        <v>44</v>
      </c>
      <c r="O92" s="3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17" t="s">
        <v>128</v>
      </c>
      <c r="AT92" s="17" t="s">
        <v>124</v>
      </c>
      <c r="AU92" s="17" t="s">
        <v>81</v>
      </c>
      <c r="AY92" s="17" t="s">
        <v>122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22</v>
      </c>
      <c r="BK92" s="192">
        <f>ROUND(I92*H92,2)</f>
        <v>0</v>
      </c>
      <c r="BL92" s="17" t="s">
        <v>128</v>
      </c>
      <c r="BM92" s="17" t="s">
        <v>149</v>
      </c>
    </row>
    <row r="93" spans="2:65" s="12" customFormat="1">
      <c r="B93" s="205"/>
      <c r="C93" s="206"/>
      <c r="D93" s="207" t="s">
        <v>130</v>
      </c>
      <c r="E93" s="208" t="s">
        <v>20</v>
      </c>
      <c r="F93" s="209" t="s">
        <v>150</v>
      </c>
      <c r="G93" s="206"/>
      <c r="H93" s="210">
        <v>2.9249999999999998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130</v>
      </c>
      <c r="AU93" s="216" t="s">
        <v>81</v>
      </c>
      <c r="AV93" s="12" t="s">
        <v>81</v>
      </c>
      <c r="AW93" s="12" t="s">
        <v>37</v>
      </c>
      <c r="AX93" s="12" t="s">
        <v>73</v>
      </c>
      <c r="AY93" s="216" t="s">
        <v>122</v>
      </c>
    </row>
    <row r="94" spans="2:65" s="1" customFormat="1" ht="44.25" customHeight="1">
      <c r="B94" s="34"/>
      <c r="C94" s="181" t="s">
        <v>151</v>
      </c>
      <c r="D94" s="181" t="s">
        <v>124</v>
      </c>
      <c r="E94" s="182" t="s">
        <v>152</v>
      </c>
      <c r="F94" s="183" t="s">
        <v>153</v>
      </c>
      <c r="G94" s="184" t="s">
        <v>148</v>
      </c>
      <c r="H94" s="185">
        <v>274.66000000000003</v>
      </c>
      <c r="I94" s="186"/>
      <c r="J94" s="187">
        <f>ROUND(I94*H94,2)</f>
        <v>0</v>
      </c>
      <c r="K94" s="183" t="s">
        <v>141</v>
      </c>
      <c r="L94" s="54"/>
      <c r="M94" s="188" t="s">
        <v>20</v>
      </c>
      <c r="N94" s="189" t="s">
        <v>44</v>
      </c>
      <c r="O94" s="35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AR94" s="17" t="s">
        <v>128</v>
      </c>
      <c r="AT94" s="17" t="s">
        <v>124</v>
      </c>
      <c r="AU94" s="17" t="s">
        <v>81</v>
      </c>
      <c r="AY94" s="17" t="s">
        <v>122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22</v>
      </c>
      <c r="BK94" s="192">
        <f>ROUND(I94*H94,2)</f>
        <v>0</v>
      </c>
      <c r="BL94" s="17" t="s">
        <v>128</v>
      </c>
      <c r="BM94" s="17" t="s">
        <v>154</v>
      </c>
    </row>
    <row r="95" spans="2:65" s="12" customFormat="1">
      <c r="B95" s="205"/>
      <c r="C95" s="206"/>
      <c r="D95" s="207" t="s">
        <v>130</v>
      </c>
      <c r="E95" s="208" t="s">
        <v>20</v>
      </c>
      <c r="F95" s="209" t="s">
        <v>155</v>
      </c>
      <c r="G95" s="206"/>
      <c r="H95" s="210">
        <v>274.66000000000003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130</v>
      </c>
      <c r="AU95" s="216" t="s">
        <v>81</v>
      </c>
      <c r="AV95" s="12" t="s">
        <v>81</v>
      </c>
      <c r="AW95" s="12" t="s">
        <v>37</v>
      </c>
      <c r="AX95" s="12" t="s">
        <v>22</v>
      </c>
      <c r="AY95" s="216" t="s">
        <v>122</v>
      </c>
    </row>
    <row r="96" spans="2:65" s="1" customFormat="1" ht="22.5" customHeight="1">
      <c r="B96" s="34"/>
      <c r="C96" s="181" t="s">
        <v>156</v>
      </c>
      <c r="D96" s="181" t="s">
        <v>124</v>
      </c>
      <c r="E96" s="182" t="s">
        <v>157</v>
      </c>
      <c r="F96" s="183" t="s">
        <v>158</v>
      </c>
      <c r="G96" s="184" t="s">
        <v>148</v>
      </c>
      <c r="H96" s="185">
        <v>137.33000000000001</v>
      </c>
      <c r="I96" s="186"/>
      <c r="J96" s="187">
        <f>ROUND(I96*H96,2)</f>
        <v>0</v>
      </c>
      <c r="K96" s="183" t="s">
        <v>141</v>
      </c>
      <c r="L96" s="54"/>
      <c r="M96" s="188" t="s">
        <v>20</v>
      </c>
      <c r="N96" s="189" t="s">
        <v>44</v>
      </c>
      <c r="O96" s="3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17" t="s">
        <v>128</v>
      </c>
      <c r="AT96" s="17" t="s">
        <v>124</v>
      </c>
      <c r="AU96" s="17" t="s">
        <v>81</v>
      </c>
      <c r="AY96" s="17" t="s">
        <v>122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22</v>
      </c>
      <c r="BK96" s="192">
        <f>ROUND(I96*H96,2)</f>
        <v>0</v>
      </c>
      <c r="BL96" s="17" t="s">
        <v>128</v>
      </c>
      <c r="BM96" s="17" t="s">
        <v>159</v>
      </c>
    </row>
    <row r="97" spans="2:65" s="12" customFormat="1">
      <c r="B97" s="205"/>
      <c r="C97" s="206"/>
      <c r="D97" s="207" t="s">
        <v>130</v>
      </c>
      <c r="E97" s="208" t="s">
        <v>20</v>
      </c>
      <c r="F97" s="209" t="s">
        <v>160</v>
      </c>
      <c r="G97" s="206"/>
      <c r="H97" s="210">
        <v>137.33000000000001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130</v>
      </c>
      <c r="AU97" s="216" t="s">
        <v>81</v>
      </c>
      <c r="AV97" s="12" t="s">
        <v>81</v>
      </c>
      <c r="AW97" s="12" t="s">
        <v>37</v>
      </c>
      <c r="AX97" s="12" t="s">
        <v>22</v>
      </c>
      <c r="AY97" s="216" t="s">
        <v>122</v>
      </c>
    </row>
    <row r="98" spans="2:65" s="1" customFormat="1" ht="31.5" customHeight="1">
      <c r="B98" s="34"/>
      <c r="C98" s="181" t="s">
        <v>161</v>
      </c>
      <c r="D98" s="181" t="s">
        <v>124</v>
      </c>
      <c r="E98" s="182" t="s">
        <v>162</v>
      </c>
      <c r="F98" s="183" t="s">
        <v>163</v>
      </c>
      <c r="G98" s="184" t="s">
        <v>148</v>
      </c>
      <c r="H98" s="185">
        <v>153</v>
      </c>
      <c r="I98" s="186"/>
      <c r="J98" s="187">
        <f>ROUND(I98*H98,2)</f>
        <v>0</v>
      </c>
      <c r="K98" s="183" t="s">
        <v>20</v>
      </c>
      <c r="L98" s="54"/>
      <c r="M98" s="188" t="s">
        <v>20</v>
      </c>
      <c r="N98" s="189" t="s">
        <v>44</v>
      </c>
      <c r="O98" s="35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17" t="s">
        <v>128</v>
      </c>
      <c r="AT98" s="17" t="s">
        <v>124</v>
      </c>
      <c r="AU98" s="17" t="s">
        <v>81</v>
      </c>
      <c r="AY98" s="17" t="s">
        <v>122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22</v>
      </c>
      <c r="BK98" s="192">
        <f>ROUND(I98*H98,2)</f>
        <v>0</v>
      </c>
      <c r="BL98" s="17" t="s">
        <v>128</v>
      </c>
      <c r="BM98" s="17" t="s">
        <v>164</v>
      </c>
    </row>
    <row r="99" spans="2:65" s="12" customFormat="1" ht="27">
      <c r="B99" s="205"/>
      <c r="C99" s="206"/>
      <c r="D99" s="207" t="s">
        <v>130</v>
      </c>
      <c r="E99" s="208" t="s">
        <v>20</v>
      </c>
      <c r="F99" s="209" t="s">
        <v>165</v>
      </c>
      <c r="G99" s="206"/>
      <c r="H99" s="210">
        <v>153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130</v>
      </c>
      <c r="AU99" s="216" t="s">
        <v>81</v>
      </c>
      <c r="AV99" s="12" t="s">
        <v>81</v>
      </c>
      <c r="AW99" s="12" t="s">
        <v>37</v>
      </c>
      <c r="AX99" s="12" t="s">
        <v>73</v>
      </c>
      <c r="AY99" s="216" t="s">
        <v>122</v>
      </c>
    </row>
    <row r="100" spans="2:65" s="1" customFormat="1" ht="22.5" customHeight="1">
      <c r="B100" s="34"/>
      <c r="C100" s="181" t="s">
        <v>166</v>
      </c>
      <c r="D100" s="181" t="s">
        <v>124</v>
      </c>
      <c r="E100" s="182" t="s">
        <v>167</v>
      </c>
      <c r="F100" s="183" t="s">
        <v>168</v>
      </c>
      <c r="G100" s="184" t="s">
        <v>135</v>
      </c>
      <c r="H100" s="185">
        <v>435.75</v>
      </c>
      <c r="I100" s="186"/>
      <c r="J100" s="187">
        <f>ROUND(I100*H100,2)</f>
        <v>0</v>
      </c>
      <c r="K100" s="183" t="s">
        <v>141</v>
      </c>
      <c r="L100" s="54"/>
      <c r="M100" s="188" t="s">
        <v>20</v>
      </c>
      <c r="N100" s="189" t="s">
        <v>44</v>
      </c>
      <c r="O100" s="35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AR100" s="17" t="s">
        <v>128</v>
      </c>
      <c r="AT100" s="17" t="s">
        <v>124</v>
      </c>
      <c r="AU100" s="17" t="s">
        <v>81</v>
      </c>
      <c r="AY100" s="17" t="s">
        <v>122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22</v>
      </c>
      <c r="BK100" s="192">
        <f>ROUND(I100*H100,2)</f>
        <v>0</v>
      </c>
      <c r="BL100" s="17" t="s">
        <v>128</v>
      </c>
      <c r="BM100" s="17" t="s">
        <v>169</v>
      </c>
    </row>
    <row r="101" spans="2:65" s="12" customFormat="1">
      <c r="B101" s="205"/>
      <c r="C101" s="206"/>
      <c r="D101" s="207" t="s">
        <v>130</v>
      </c>
      <c r="E101" s="208" t="s">
        <v>20</v>
      </c>
      <c r="F101" s="209" t="s">
        <v>170</v>
      </c>
      <c r="G101" s="206"/>
      <c r="H101" s="210">
        <v>435.75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130</v>
      </c>
      <c r="AU101" s="216" t="s">
        <v>81</v>
      </c>
      <c r="AV101" s="12" t="s">
        <v>81</v>
      </c>
      <c r="AW101" s="12" t="s">
        <v>37</v>
      </c>
      <c r="AX101" s="12" t="s">
        <v>22</v>
      </c>
      <c r="AY101" s="216" t="s">
        <v>122</v>
      </c>
    </row>
    <row r="102" spans="2:65" s="1" customFormat="1" ht="31.5" customHeight="1">
      <c r="B102" s="34"/>
      <c r="C102" s="181" t="s">
        <v>171</v>
      </c>
      <c r="D102" s="181" t="s">
        <v>124</v>
      </c>
      <c r="E102" s="182" t="s">
        <v>172</v>
      </c>
      <c r="F102" s="183" t="s">
        <v>173</v>
      </c>
      <c r="G102" s="184" t="s">
        <v>135</v>
      </c>
      <c r="H102" s="185">
        <v>709.16</v>
      </c>
      <c r="I102" s="186"/>
      <c r="J102" s="187">
        <f>ROUND(I102*H102,2)</f>
        <v>0</v>
      </c>
      <c r="K102" s="183" t="s">
        <v>141</v>
      </c>
      <c r="L102" s="54"/>
      <c r="M102" s="188" t="s">
        <v>20</v>
      </c>
      <c r="N102" s="189" t="s">
        <v>44</v>
      </c>
      <c r="O102" s="3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17" t="s">
        <v>128</v>
      </c>
      <c r="AT102" s="17" t="s">
        <v>124</v>
      </c>
      <c r="AU102" s="17" t="s">
        <v>81</v>
      </c>
      <c r="AY102" s="17" t="s">
        <v>122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22</v>
      </c>
      <c r="BK102" s="192">
        <f>ROUND(I102*H102,2)</f>
        <v>0</v>
      </c>
      <c r="BL102" s="17" t="s">
        <v>128</v>
      </c>
      <c r="BM102" s="17" t="s">
        <v>174</v>
      </c>
    </row>
    <row r="103" spans="2:65" s="12" customFormat="1">
      <c r="B103" s="205"/>
      <c r="C103" s="206"/>
      <c r="D103" s="207" t="s">
        <v>130</v>
      </c>
      <c r="E103" s="208" t="s">
        <v>20</v>
      </c>
      <c r="F103" s="209" t="s">
        <v>175</v>
      </c>
      <c r="G103" s="206"/>
      <c r="H103" s="210">
        <v>709.16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130</v>
      </c>
      <c r="AU103" s="216" t="s">
        <v>81</v>
      </c>
      <c r="AV103" s="12" t="s">
        <v>81</v>
      </c>
      <c r="AW103" s="12" t="s">
        <v>37</v>
      </c>
      <c r="AX103" s="12" t="s">
        <v>22</v>
      </c>
      <c r="AY103" s="216" t="s">
        <v>122</v>
      </c>
    </row>
    <row r="104" spans="2:65" s="1" customFormat="1" ht="31.5" customHeight="1">
      <c r="B104" s="34"/>
      <c r="C104" s="181" t="s">
        <v>27</v>
      </c>
      <c r="D104" s="181" t="s">
        <v>124</v>
      </c>
      <c r="E104" s="182" t="s">
        <v>176</v>
      </c>
      <c r="F104" s="183" t="s">
        <v>177</v>
      </c>
      <c r="G104" s="184" t="s">
        <v>127</v>
      </c>
      <c r="H104" s="185">
        <v>1</v>
      </c>
      <c r="I104" s="186"/>
      <c r="J104" s="187">
        <f>ROUND(I104*H104,2)</f>
        <v>0</v>
      </c>
      <c r="K104" s="183" t="s">
        <v>20</v>
      </c>
      <c r="L104" s="54"/>
      <c r="M104" s="188" t="s">
        <v>20</v>
      </c>
      <c r="N104" s="189" t="s">
        <v>44</v>
      </c>
      <c r="O104" s="35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AR104" s="17" t="s">
        <v>128</v>
      </c>
      <c r="AT104" s="17" t="s">
        <v>124</v>
      </c>
      <c r="AU104" s="17" t="s">
        <v>81</v>
      </c>
      <c r="AY104" s="17" t="s">
        <v>122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22</v>
      </c>
      <c r="BK104" s="192">
        <f>ROUND(I104*H104,2)</f>
        <v>0</v>
      </c>
      <c r="BL104" s="17" t="s">
        <v>128</v>
      </c>
      <c r="BM104" s="17" t="s">
        <v>178</v>
      </c>
    </row>
    <row r="105" spans="2:65" s="12" customFormat="1">
      <c r="B105" s="205"/>
      <c r="C105" s="206"/>
      <c r="D105" s="207" t="s">
        <v>130</v>
      </c>
      <c r="E105" s="208" t="s">
        <v>20</v>
      </c>
      <c r="F105" s="209" t="s">
        <v>179</v>
      </c>
      <c r="G105" s="206"/>
      <c r="H105" s="210">
        <v>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130</v>
      </c>
      <c r="AU105" s="216" t="s">
        <v>81</v>
      </c>
      <c r="AV105" s="12" t="s">
        <v>81</v>
      </c>
      <c r="AW105" s="12" t="s">
        <v>37</v>
      </c>
      <c r="AX105" s="12" t="s">
        <v>73</v>
      </c>
      <c r="AY105" s="216" t="s">
        <v>122</v>
      </c>
    </row>
    <row r="106" spans="2:65" s="1" customFormat="1" ht="22.5" customHeight="1">
      <c r="B106" s="34"/>
      <c r="C106" s="181" t="s">
        <v>180</v>
      </c>
      <c r="D106" s="181" t="s">
        <v>124</v>
      </c>
      <c r="E106" s="182" t="s">
        <v>181</v>
      </c>
      <c r="F106" s="183" t="s">
        <v>182</v>
      </c>
      <c r="G106" s="184" t="s">
        <v>135</v>
      </c>
      <c r="H106" s="185">
        <v>1050</v>
      </c>
      <c r="I106" s="186"/>
      <c r="J106" s="187">
        <f>ROUND(I106*H106,2)</f>
        <v>0</v>
      </c>
      <c r="K106" s="183" t="s">
        <v>20</v>
      </c>
      <c r="L106" s="54"/>
      <c r="M106" s="188" t="s">
        <v>20</v>
      </c>
      <c r="N106" s="189" t="s">
        <v>44</v>
      </c>
      <c r="O106" s="35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AR106" s="17" t="s">
        <v>128</v>
      </c>
      <c r="AT106" s="17" t="s">
        <v>124</v>
      </c>
      <c r="AU106" s="17" t="s">
        <v>81</v>
      </c>
      <c r="AY106" s="17" t="s">
        <v>122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22</v>
      </c>
      <c r="BK106" s="192">
        <f>ROUND(I106*H106,2)</f>
        <v>0</v>
      </c>
      <c r="BL106" s="17" t="s">
        <v>128</v>
      </c>
      <c r="BM106" s="17" t="s">
        <v>183</v>
      </c>
    </row>
    <row r="107" spans="2:65" s="11" customFormat="1">
      <c r="B107" s="193"/>
      <c r="C107" s="194"/>
      <c r="D107" s="195" t="s">
        <v>130</v>
      </c>
      <c r="E107" s="196" t="s">
        <v>20</v>
      </c>
      <c r="F107" s="197" t="s">
        <v>184</v>
      </c>
      <c r="G107" s="194"/>
      <c r="H107" s="198" t="s">
        <v>20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130</v>
      </c>
      <c r="AU107" s="204" t="s">
        <v>81</v>
      </c>
      <c r="AV107" s="11" t="s">
        <v>22</v>
      </c>
      <c r="AW107" s="11" t="s">
        <v>37</v>
      </c>
      <c r="AX107" s="11" t="s">
        <v>73</v>
      </c>
      <c r="AY107" s="204" t="s">
        <v>122</v>
      </c>
    </row>
    <row r="108" spans="2:65" s="11" customFormat="1" ht="27">
      <c r="B108" s="193"/>
      <c r="C108" s="194"/>
      <c r="D108" s="195" t="s">
        <v>130</v>
      </c>
      <c r="E108" s="196" t="s">
        <v>20</v>
      </c>
      <c r="F108" s="197" t="s">
        <v>185</v>
      </c>
      <c r="G108" s="194"/>
      <c r="H108" s="198" t="s">
        <v>20</v>
      </c>
      <c r="I108" s="199"/>
      <c r="J108" s="194"/>
      <c r="K108" s="194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130</v>
      </c>
      <c r="AU108" s="204" t="s">
        <v>81</v>
      </c>
      <c r="AV108" s="11" t="s">
        <v>22</v>
      </c>
      <c r="AW108" s="11" t="s">
        <v>37</v>
      </c>
      <c r="AX108" s="11" t="s">
        <v>73</v>
      </c>
      <c r="AY108" s="204" t="s">
        <v>122</v>
      </c>
    </row>
    <row r="109" spans="2:65" s="12" customFormat="1">
      <c r="B109" s="205"/>
      <c r="C109" s="206"/>
      <c r="D109" s="195" t="s">
        <v>130</v>
      </c>
      <c r="E109" s="217" t="s">
        <v>20</v>
      </c>
      <c r="F109" s="218" t="s">
        <v>186</v>
      </c>
      <c r="G109" s="206"/>
      <c r="H109" s="219">
        <v>1050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130</v>
      </c>
      <c r="AU109" s="216" t="s">
        <v>81</v>
      </c>
      <c r="AV109" s="12" t="s">
        <v>81</v>
      </c>
      <c r="AW109" s="12" t="s">
        <v>37</v>
      </c>
      <c r="AX109" s="12" t="s">
        <v>73</v>
      </c>
      <c r="AY109" s="216" t="s">
        <v>122</v>
      </c>
    </row>
    <row r="110" spans="2:65" s="10" customFormat="1" ht="29.85" customHeight="1">
      <c r="B110" s="164"/>
      <c r="C110" s="165"/>
      <c r="D110" s="178" t="s">
        <v>72</v>
      </c>
      <c r="E110" s="179" t="s">
        <v>171</v>
      </c>
      <c r="F110" s="179" t="s">
        <v>187</v>
      </c>
      <c r="G110" s="165"/>
      <c r="H110" s="165"/>
      <c r="I110" s="168"/>
      <c r="J110" s="180">
        <f>BK110</f>
        <v>0</v>
      </c>
      <c r="K110" s="165"/>
      <c r="L110" s="170"/>
      <c r="M110" s="171"/>
      <c r="N110" s="172"/>
      <c r="O110" s="172"/>
      <c r="P110" s="173">
        <f>SUM(P111:P119)</f>
        <v>0</v>
      </c>
      <c r="Q110" s="172"/>
      <c r="R110" s="173">
        <f>SUM(R111:R119)</f>
        <v>0</v>
      </c>
      <c r="S110" s="172"/>
      <c r="T110" s="174">
        <f>SUM(T111:T119)</f>
        <v>0</v>
      </c>
      <c r="AR110" s="175" t="s">
        <v>22</v>
      </c>
      <c r="AT110" s="176" t="s">
        <v>72</v>
      </c>
      <c r="AU110" s="176" t="s">
        <v>22</v>
      </c>
      <c r="AY110" s="175" t="s">
        <v>122</v>
      </c>
      <c r="BK110" s="177">
        <f>SUM(BK111:BK119)</f>
        <v>0</v>
      </c>
    </row>
    <row r="111" spans="2:65" s="1" customFormat="1" ht="57" customHeight="1">
      <c r="B111" s="34"/>
      <c r="C111" s="181" t="s">
        <v>188</v>
      </c>
      <c r="D111" s="181" t="s">
        <v>124</v>
      </c>
      <c r="E111" s="182" t="s">
        <v>189</v>
      </c>
      <c r="F111" s="183" t="s">
        <v>190</v>
      </c>
      <c r="G111" s="184" t="s">
        <v>135</v>
      </c>
      <c r="H111" s="185">
        <v>348.6</v>
      </c>
      <c r="I111" s="186"/>
      <c r="J111" s="187">
        <f>ROUND(I111*H111,2)</f>
        <v>0</v>
      </c>
      <c r="K111" s="183" t="s">
        <v>141</v>
      </c>
      <c r="L111" s="54"/>
      <c r="M111" s="188" t="s">
        <v>20</v>
      </c>
      <c r="N111" s="189" t="s">
        <v>44</v>
      </c>
      <c r="O111" s="35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AR111" s="17" t="s">
        <v>128</v>
      </c>
      <c r="AT111" s="17" t="s">
        <v>124</v>
      </c>
      <c r="AU111" s="17" t="s">
        <v>81</v>
      </c>
      <c r="AY111" s="17" t="s">
        <v>122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7" t="s">
        <v>22</v>
      </c>
      <c r="BK111" s="192">
        <f>ROUND(I111*H111,2)</f>
        <v>0</v>
      </c>
      <c r="BL111" s="17" t="s">
        <v>128</v>
      </c>
      <c r="BM111" s="17" t="s">
        <v>191</v>
      </c>
    </row>
    <row r="112" spans="2:65" s="11" customFormat="1" ht="27">
      <c r="B112" s="193"/>
      <c r="C112" s="194"/>
      <c r="D112" s="195" t="s">
        <v>130</v>
      </c>
      <c r="E112" s="196" t="s">
        <v>20</v>
      </c>
      <c r="F112" s="197" t="s">
        <v>192</v>
      </c>
      <c r="G112" s="194"/>
      <c r="H112" s="198" t="s">
        <v>20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130</v>
      </c>
      <c r="AU112" s="204" t="s">
        <v>81</v>
      </c>
      <c r="AV112" s="11" t="s">
        <v>22</v>
      </c>
      <c r="AW112" s="11" t="s">
        <v>37</v>
      </c>
      <c r="AX112" s="11" t="s">
        <v>73</v>
      </c>
      <c r="AY112" s="204" t="s">
        <v>122</v>
      </c>
    </row>
    <row r="113" spans="2:65" s="12" customFormat="1">
      <c r="B113" s="205"/>
      <c r="C113" s="206"/>
      <c r="D113" s="207" t="s">
        <v>130</v>
      </c>
      <c r="E113" s="208" t="s">
        <v>20</v>
      </c>
      <c r="F113" s="209" t="s">
        <v>193</v>
      </c>
      <c r="G113" s="206"/>
      <c r="H113" s="210">
        <v>348.6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130</v>
      </c>
      <c r="AU113" s="216" t="s">
        <v>81</v>
      </c>
      <c r="AV113" s="12" t="s">
        <v>81</v>
      </c>
      <c r="AW113" s="12" t="s">
        <v>37</v>
      </c>
      <c r="AX113" s="12" t="s">
        <v>22</v>
      </c>
      <c r="AY113" s="216" t="s">
        <v>122</v>
      </c>
    </row>
    <row r="114" spans="2:65" s="1" customFormat="1" ht="31.5" customHeight="1">
      <c r="B114" s="34"/>
      <c r="C114" s="181" t="s">
        <v>194</v>
      </c>
      <c r="D114" s="181" t="s">
        <v>124</v>
      </c>
      <c r="E114" s="182" t="s">
        <v>195</v>
      </c>
      <c r="F114" s="183" t="s">
        <v>196</v>
      </c>
      <c r="G114" s="184" t="s">
        <v>148</v>
      </c>
      <c r="H114" s="185">
        <v>277.58499999999998</v>
      </c>
      <c r="I114" s="186"/>
      <c r="J114" s="187">
        <f>ROUND(I114*H114,2)</f>
        <v>0</v>
      </c>
      <c r="K114" s="183" t="s">
        <v>20</v>
      </c>
      <c r="L114" s="54"/>
      <c r="M114" s="188" t="s">
        <v>20</v>
      </c>
      <c r="N114" s="189" t="s">
        <v>44</v>
      </c>
      <c r="O114" s="35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AR114" s="17" t="s">
        <v>128</v>
      </c>
      <c r="AT114" s="17" t="s">
        <v>124</v>
      </c>
      <c r="AU114" s="17" t="s">
        <v>81</v>
      </c>
      <c r="AY114" s="17" t="s">
        <v>122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22</v>
      </c>
      <c r="BK114" s="192">
        <f>ROUND(I114*H114,2)</f>
        <v>0</v>
      </c>
      <c r="BL114" s="17" t="s">
        <v>128</v>
      </c>
      <c r="BM114" s="17" t="s">
        <v>197</v>
      </c>
    </row>
    <row r="115" spans="2:65" s="12" customFormat="1">
      <c r="B115" s="205"/>
      <c r="C115" s="206"/>
      <c r="D115" s="195" t="s">
        <v>130</v>
      </c>
      <c r="E115" s="217" t="s">
        <v>20</v>
      </c>
      <c r="F115" s="218" t="s">
        <v>198</v>
      </c>
      <c r="G115" s="206"/>
      <c r="H115" s="219">
        <v>2.9249999999999998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130</v>
      </c>
      <c r="AU115" s="216" t="s">
        <v>81</v>
      </c>
      <c r="AV115" s="12" t="s">
        <v>81</v>
      </c>
      <c r="AW115" s="12" t="s">
        <v>37</v>
      </c>
      <c r="AX115" s="12" t="s">
        <v>73</v>
      </c>
      <c r="AY115" s="216" t="s">
        <v>122</v>
      </c>
    </row>
    <row r="116" spans="2:65" s="12" customFormat="1">
      <c r="B116" s="205"/>
      <c r="C116" s="206"/>
      <c r="D116" s="195" t="s">
        <v>130</v>
      </c>
      <c r="E116" s="217" t="s">
        <v>20</v>
      </c>
      <c r="F116" s="218" t="s">
        <v>199</v>
      </c>
      <c r="G116" s="206"/>
      <c r="H116" s="219">
        <v>274.66000000000003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130</v>
      </c>
      <c r="AU116" s="216" t="s">
        <v>81</v>
      </c>
      <c r="AV116" s="12" t="s">
        <v>81</v>
      </c>
      <c r="AW116" s="12" t="s">
        <v>37</v>
      </c>
      <c r="AX116" s="12" t="s">
        <v>73</v>
      </c>
      <c r="AY116" s="216" t="s">
        <v>122</v>
      </c>
    </row>
    <row r="117" spans="2:65" s="11" customFormat="1" ht="27">
      <c r="B117" s="193"/>
      <c r="C117" s="194"/>
      <c r="D117" s="195" t="s">
        <v>130</v>
      </c>
      <c r="E117" s="196" t="s">
        <v>20</v>
      </c>
      <c r="F117" s="197" t="s">
        <v>200</v>
      </c>
      <c r="G117" s="194"/>
      <c r="H117" s="198" t="s">
        <v>20</v>
      </c>
      <c r="I117" s="199"/>
      <c r="J117" s="194"/>
      <c r="K117" s="194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130</v>
      </c>
      <c r="AU117" s="204" t="s">
        <v>81</v>
      </c>
      <c r="AV117" s="11" t="s">
        <v>22</v>
      </c>
      <c r="AW117" s="11" t="s">
        <v>37</v>
      </c>
      <c r="AX117" s="11" t="s">
        <v>73</v>
      </c>
      <c r="AY117" s="204" t="s">
        <v>122</v>
      </c>
    </row>
    <row r="118" spans="2:65" s="11" customFormat="1">
      <c r="B118" s="193"/>
      <c r="C118" s="194"/>
      <c r="D118" s="195" t="s">
        <v>130</v>
      </c>
      <c r="E118" s="196" t="s">
        <v>20</v>
      </c>
      <c r="F118" s="197" t="s">
        <v>201</v>
      </c>
      <c r="G118" s="194"/>
      <c r="H118" s="198" t="s">
        <v>20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130</v>
      </c>
      <c r="AU118" s="204" t="s">
        <v>81</v>
      </c>
      <c r="AV118" s="11" t="s">
        <v>22</v>
      </c>
      <c r="AW118" s="11" t="s">
        <v>37</v>
      </c>
      <c r="AX118" s="11" t="s">
        <v>73</v>
      </c>
      <c r="AY118" s="204" t="s">
        <v>122</v>
      </c>
    </row>
    <row r="119" spans="2:65" s="11" customFormat="1">
      <c r="B119" s="193"/>
      <c r="C119" s="194"/>
      <c r="D119" s="195" t="s">
        <v>130</v>
      </c>
      <c r="E119" s="196" t="s">
        <v>20</v>
      </c>
      <c r="F119" s="197" t="s">
        <v>202</v>
      </c>
      <c r="G119" s="194"/>
      <c r="H119" s="198" t="s">
        <v>20</v>
      </c>
      <c r="I119" s="199"/>
      <c r="J119" s="194"/>
      <c r="K119" s="194"/>
      <c r="L119" s="200"/>
      <c r="M119" s="220"/>
      <c r="N119" s="221"/>
      <c r="O119" s="221"/>
      <c r="P119" s="221"/>
      <c r="Q119" s="221"/>
      <c r="R119" s="221"/>
      <c r="S119" s="221"/>
      <c r="T119" s="222"/>
      <c r="AT119" s="204" t="s">
        <v>130</v>
      </c>
      <c r="AU119" s="204" t="s">
        <v>81</v>
      </c>
      <c r="AV119" s="11" t="s">
        <v>22</v>
      </c>
      <c r="AW119" s="11" t="s">
        <v>37</v>
      </c>
      <c r="AX119" s="11" t="s">
        <v>73</v>
      </c>
      <c r="AY119" s="204" t="s">
        <v>122</v>
      </c>
    </row>
    <row r="120" spans="2:65" s="1" customFormat="1" ht="6.75" customHeight="1">
      <c r="B120" s="49"/>
      <c r="C120" s="50"/>
      <c r="D120" s="50"/>
      <c r="E120" s="50"/>
      <c r="F120" s="50"/>
      <c r="G120" s="50"/>
      <c r="H120" s="50"/>
      <c r="I120" s="127"/>
      <c r="J120" s="50"/>
      <c r="K120" s="50"/>
      <c r="L120" s="54"/>
    </row>
  </sheetData>
  <sheetProtection password="CC35" sheet="1" objects="1" scenarios="1" formatColumns="0" formatRows="0" sort="0" autoFilter="0"/>
  <autoFilter ref="C78:K7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5"/>
  <sheetViews>
    <sheetView showGridLines="0" workbookViewId="0">
      <pane ySplit="1" topLeftCell="A179" activePane="bottomLeft" state="frozen"/>
      <selection pane="bottomLeft" activeCell="F188" sqref="F1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62"/>
      <c r="C1" s="262"/>
      <c r="D1" s="261" t="s">
        <v>1</v>
      </c>
      <c r="E1" s="262"/>
      <c r="F1" s="263" t="s">
        <v>544</v>
      </c>
      <c r="G1" s="387" t="s">
        <v>545</v>
      </c>
      <c r="H1" s="387"/>
      <c r="I1" s="267"/>
      <c r="J1" s="263" t="s">
        <v>546</v>
      </c>
      <c r="K1" s="261" t="s">
        <v>94</v>
      </c>
      <c r="L1" s="263" t="s">
        <v>547</v>
      </c>
      <c r="M1" s="263"/>
      <c r="N1" s="263"/>
      <c r="O1" s="263"/>
      <c r="P1" s="263"/>
      <c r="Q1" s="263"/>
      <c r="R1" s="263"/>
      <c r="S1" s="263"/>
      <c r="T1" s="263"/>
      <c r="U1" s="259"/>
      <c r="V1" s="25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84</v>
      </c>
    </row>
    <row r="3" spans="1:70" ht="6.95" customHeight="1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95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>
      <c r="B7" s="21"/>
      <c r="C7" s="22"/>
      <c r="D7" s="22"/>
      <c r="E7" s="388" t="str">
        <f>'Rekapitulace stavby'!K6</f>
        <v>Bratrušovský potok, Bratrušov - optimalizace koryta</v>
      </c>
      <c r="F7" s="352"/>
      <c r="G7" s="352"/>
      <c r="H7" s="352"/>
      <c r="I7" s="105"/>
      <c r="J7" s="22"/>
      <c r="K7" s="24"/>
    </row>
    <row r="8" spans="1:70" s="1" customFormat="1" ht="15">
      <c r="B8" s="34"/>
      <c r="C8" s="35"/>
      <c r="D8" s="30" t="s">
        <v>96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>
      <c r="B9" s="34"/>
      <c r="C9" s="35"/>
      <c r="D9" s="35"/>
      <c r="E9" s="389" t="s">
        <v>203</v>
      </c>
      <c r="F9" s="359"/>
      <c r="G9" s="359"/>
      <c r="H9" s="359"/>
      <c r="I9" s="106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19. 6. 2016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20</v>
      </c>
      <c r="K14" s="38"/>
    </row>
    <row r="15" spans="1:70" s="1" customFormat="1" ht="18" customHeight="1">
      <c r="B15" s="34"/>
      <c r="C15" s="35"/>
      <c r="D15" s="35"/>
      <c r="E15" s="28" t="s">
        <v>31</v>
      </c>
      <c r="F15" s="35"/>
      <c r="G15" s="35"/>
      <c r="H15" s="35"/>
      <c r="I15" s="107" t="s">
        <v>32</v>
      </c>
      <c r="J15" s="28" t="s">
        <v>20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107" t="s">
        <v>30</v>
      </c>
      <c r="J20" s="28" t="s">
        <v>20</v>
      </c>
      <c r="K20" s="38"/>
    </row>
    <row r="21" spans="2:11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107" t="s">
        <v>32</v>
      </c>
      <c r="J21" s="28" t="s">
        <v>20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>
      <c r="B24" s="109"/>
      <c r="C24" s="110"/>
      <c r="D24" s="110"/>
      <c r="E24" s="355" t="s">
        <v>20</v>
      </c>
      <c r="F24" s="390"/>
      <c r="G24" s="390"/>
      <c r="H24" s="390"/>
      <c r="I24" s="111"/>
      <c r="J24" s="110"/>
      <c r="K24" s="112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>
      <c r="B27" s="34"/>
      <c r="C27" s="35"/>
      <c r="D27" s="115" t="s">
        <v>39</v>
      </c>
      <c r="E27" s="35"/>
      <c r="F27" s="35"/>
      <c r="G27" s="35"/>
      <c r="H27" s="35"/>
      <c r="I27" s="106"/>
      <c r="J27" s="116">
        <f>ROUND(J81,2)</f>
        <v>0</v>
      </c>
      <c r="K27" s="38"/>
    </row>
    <row r="28" spans="2:11" s="1" customFormat="1" ht="6.95" customHeight="1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117" t="s">
        <v>40</v>
      </c>
      <c r="J29" s="39" t="s">
        <v>42</v>
      </c>
      <c r="K29" s="38"/>
    </row>
    <row r="30" spans="2:11" s="1" customFormat="1" ht="14.45" customHeight="1">
      <c r="B30" s="34"/>
      <c r="C30" s="35"/>
      <c r="D30" s="42" t="s">
        <v>43</v>
      </c>
      <c r="E30" s="42" t="s">
        <v>44</v>
      </c>
      <c r="F30" s="118">
        <f>ROUND(SUM(BE81:BE194), 2)</f>
        <v>0</v>
      </c>
      <c r="G30" s="35"/>
      <c r="H30" s="35"/>
      <c r="I30" s="119">
        <v>0.21</v>
      </c>
      <c r="J30" s="118">
        <f>ROUND(ROUND((SUM(BE81:BE194)),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45</v>
      </c>
      <c r="F31" s="118">
        <f>ROUND(SUM(BF81:BF194), 2)</f>
        <v>0</v>
      </c>
      <c r="G31" s="35"/>
      <c r="H31" s="35"/>
      <c r="I31" s="119">
        <v>0.15</v>
      </c>
      <c r="J31" s="118">
        <f>ROUND(ROUND((SUM(BF81:BF194)),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46</v>
      </c>
      <c r="F32" s="118">
        <f>ROUND(SUM(BG81:BG194),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18">
        <f>ROUND(SUM(BH81:BH194),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18">
        <f>ROUND(SUM(BI81:BI194),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>
      <c r="B36" s="34"/>
      <c r="C36" s="120"/>
      <c r="D36" s="121" t="s">
        <v>49</v>
      </c>
      <c r="E36" s="72"/>
      <c r="F36" s="72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>
      <c r="B42" s="34"/>
      <c r="C42" s="23" t="s">
        <v>98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>
      <c r="B45" s="34"/>
      <c r="C45" s="35"/>
      <c r="D45" s="35"/>
      <c r="E45" s="388" t="str">
        <f>E7</f>
        <v>Bratrušovský potok, Bratrušov - optimalizace koryta</v>
      </c>
      <c r="F45" s="359"/>
      <c r="G45" s="359"/>
      <c r="H45" s="359"/>
      <c r="I45" s="106"/>
      <c r="J45" s="35"/>
      <c r="K45" s="38"/>
    </row>
    <row r="46" spans="2:11" s="1" customFormat="1" ht="14.45" customHeight="1">
      <c r="B46" s="34"/>
      <c r="C46" s="30" t="s">
        <v>96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>
      <c r="B47" s="34"/>
      <c r="C47" s="35"/>
      <c r="D47" s="35"/>
      <c r="E47" s="389" t="str">
        <f>E9</f>
        <v>SO 02 - SO 02 – Bratrušovský potok - oprava příčného a podélného opevnění (oprava a údržba)</v>
      </c>
      <c r="F47" s="359"/>
      <c r="G47" s="359"/>
      <c r="H47" s="359"/>
      <c r="I47" s="106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Bratrušovský potok</v>
      </c>
      <c r="G49" s="35"/>
      <c r="H49" s="35"/>
      <c r="I49" s="107" t="s">
        <v>25</v>
      </c>
      <c r="J49" s="108" t="str">
        <f>IF(J12="","",J12)</f>
        <v>19. 6. 2016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>Povodí Moravy, s.p.</v>
      </c>
      <c r="G51" s="35"/>
      <c r="H51" s="35"/>
      <c r="I51" s="107" t="s">
        <v>35</v>
      </c>
      <c r="J51" s="28" t="str">
        <f>E21</f>
        <v>Terra - pozemkové úpravy s.r.o.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>
      <c r="B54" s="34"/>
      <c r="C54" s="132" t="s">
        <v>99</v>
      </c>
      <c r="D54" s="120"/>
      <c r="E54" s="120"/>
      <c r="F54" s="120"/>
      <c r="G54" s="120"/>
      <c r="H54" s="120"/>
      <c r="I54" s="133"/>
      <c r="J54" s="134" t="s">
        <v>100</v>
      </c>
      <c r="K54" s="13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>
      <c r="B56" s="34"/>
      <c r="C56" s="136" t="s">
        <v>101</v>
      </c>
      <c r="D56" s="35"/>
      <c r="E56" s="35"/>
      <c r="F56" s="35"/>
      <c r="G56" s="35"/>
      <c r="H56" s="35"/>
      <c r="I56" s="106"/>
      <c r="J56" s="116">
        <f>J81</f>
        <v>0</v>
      </c>
      <c r="K56" s="38"/>
      <c r="AU56" s="17" t="s">
        <v>102</v>
      </c>
    </row>
    <row r="57" spans="2:47" s="7" customFormat="1" ht="24.95" customHeight="1">
      <c r="B57" s="137"/>
      <c r="C57" s="138"/>
      <c r="D57" s="139" t="s">
        <v>103</v>
      </c>
      <c r="E57" s="140"/>
      <c r="F57" s="140"/>
      <c r="G57" s="140"/>
      <c r="H57" s="140"/>
      <c r="I57" s="141"/>
      <c r="J57" s="142">
        <f>J82</f>
        <v>0</v>
      </c>
      <c r="K57" s="143"/>
    </row>
    <row r="58" spans="2:47" s="8" customFormat="1" ht="19.899999999999999" customHeight="1">
      <c r="B58" s="144"/>
      <c r="C58" s="145"/>
      <c r="D58" s="146" t="s">
        <v>104</v>
      </c>
      <c r="E58" s="147"/>
      <c r="F58" s="147"/>
      <c r="G58" s="147"/>
      <c r="H58" s="147"/>
      <c r="I58" s="148"/>
      <c r="J58" s="149">
        <f>J83</f>
        <v>0</v>
      </c>
      <c r="K58" s="150"/>
    </row>
    <row r="59" spans="2:47" s="8" customFormat="1" ht="19.899999999999999" customHeight="1">
      <c r="B59" s="144"/>
      <c r="C59" s="145"/>
      <c r="D59" s="146" t="s">
        <v>204</v>
      </c>
      <c r="E59" s="147"/>
      <c r="F59" s="147"/>
      <c r="G59" s="147"/>
      <c r="H59" s="147"/>
      <c r="I59" s="148"/>
      <c r="J59" s="149">
        <f>J112</f>
        <v>0</v>
      </c>
      <c r="K59" s="150"/>
    </row>
    <row r="60" spans="2:47" s="8" customFormat="1" ht="19.899999999999999" customHeight="1">
      <c r="B60" s="144"/>
      <c r="C60" s="145"/>
      <c r="D60" s="146" t="s">
        <v>105</v>
      </c>
      <c r="E60" s="147"/>
      <c r="F60" s="147"/>
      <c r="G60" s="147"/>
      <c r="H60" s="147"/>
      <c r="I60" s="148"/>
      <c r="J60" s="149">
        <f>J164</f>
        <v>0</v>
      </c>
      <c r="K60" s="150"/>
    </row>
    <row r="61" spans="2:47" s="7" customFormat="1" ht="24.95" customHeight="1">
      <c r="B61" s="137"/>
      <c r="C61" s="138"/>
      <c r="D61" s="139" t="s">
        <v>205</v>
      </c>
      <c r="E61" s="140"/>
      <c r="F61" s="140"/>
      <c r="G61" s="140"/>
      <c r="H61" s="140"/>
      <c r="I61" s="141"/>
      <c r="J61" s="142">
        <f>J192</f>
        <v>0</v>
      </c>
      <c r="K61" s="143"/>
    </row>
    <row r="62" spans="2:47" s="1" customFormat="1" ht="21.75" customHeight="1">
      <c r="B62" s="34"/>
      <c r="C62" s="35"/>
      <c r="D62" s="35"/>
      <c r="E62" s="35"/>
      <c r="F62" s="35"/>
      <c r="G62" s="35"/>
      <c r="H62" s="35"/>
      <c r="I62" s="106"/>
      <c r="J62" s="35"/>
      <c r="K62" s="38"/>
    </row>
    <row r="63" spans="2:47" s="1" customFormat="1" ht="6.95" customHeight="1">
      <c r="B63" s="49"/>
      <c r="C63" s="50"/>
      <c r="D63" s="50"/>
      <c r="E63" s="50"/>
      <c r="F63" s="50"/>
      <c r="G63" s="50"/>
      <c r="H63" s="50"/>
      <c r="I63" s="127"/>
      <c r="J63" s="50"/>
      <c r="K63" s="51"/>
    </row>
    <row r="67" spans="2:20" s="1" customFormat="1" ht="6.95" customHeight="1">
      <c r="B67" s="52"/>
      <c r="C67" s="53"/>
      <c r="D67" s="53"/>
      <c r="E67" s="53"/>
      <c r="F67" s="53"/>
      <c r="G67" s="53"/>
      <c r="H67" s="53"/>
      <c r="I67" s="130"/>
      <c r="J67" s="53"/>
      <c r="K67" s="53"/>
      <c r="L67" s="54"/>
    </row>
    <row r="68" spans="2:20" s="1" customFormat="1" ht="36.950000000000003" customHeight="1">
      <c r="B68" s="34"/>
      <c r="C68" s="55" t="s">
        <v>106</v>
      </c>
      <c r="D68" s="56"/>
      <c r="E68" s="56"/>
      <c r="F68" s="56"/>
      <c r="G68" s="56"/>
      <c r="H68" s="56"/>
      <c r="I68" s="151"/>
      <c r="J68" s="56"/>
      <c r="K68" s="56"/>
      <c r="L68" s="54"/>
    </row>
    <row r="69" spans="2:20" s="1" customFormat="1" ht="6.95" customHeight="1">
      <c r="B69" s="34"/>
      <c r="C69" s="56"/>
      <c r="D69" s="56"/>
      <c r="E69" s="56"/>
      <c r="F69" s="56"/>
      <c r="G69" s="56"/>
      <c r="H69" s="56"/>
      <c r="I69" s="151"/>
      <c r="J69" s="56"/>
      <c r="K69" s="56"/>
      <c r="L69" s="54"/>
    </row>
    <row r="70" spans="2:20" s="1" customFormat="1" ht="14.45" customHeight="1">
      <c r="B70" s="34"/>
      <c r="C70" s="58" t="s">
        <v>16</v>
      </c>
      <c r="D70" s="56"/>
      <c r="E70" s="56"/>
      <c r="F70" s="56"/>
      <c r="G70" s="56"/>
      <c r="H70" s="56"/>
      <c r="I70" s="151"/>
      <c r="J70" s="56"/>
      <c r="K70" s="56"/>
      <c r="L70" s="54"/>
    </row>
    <row r="71" spans="2:20" s="1" customFormat="1" ht="22.5" customHeight="1">
      <c r="B71" s="34"/>
      <c r="C71" s="56"/>
      <c r="D71" s="56"/>
      <c r="E71" s="386" t="str">
        <f>E7</f>
        <v>Bratrušovský potok, Bratrušov - optimalizace koryta</v>
      </c>
      <c r="F71" s="370"/>
      <c r="G71" s="370"/>
      <c r="H71" s="370"/>
      <c r="I71" s="151"/>
      <c r="J71" s="56"/>
      <c r="K71" s="56"/>
      <c r="L71" s="54"/>
    </row>
    <row r="72" spans="2:20" s="1" customFormat="1" ht="14.45" customHeight="1">
      <c r="B72" s="34"/>
      <c r="C72" s="58" t="s">
        <v>96</v>
      </c>
      <c r="D72" s="56"/>
      <c r="E72" s="56"/>
      <c r="F72" s="56"/>
      <c r="G72" s="56"/>
      <c r="H72" s="56"/>
      <c r="I72" s="151"/>
      <c r="J72" s="56"/>
      <c r="K72" s="56"/>
      <c r="L72" s="54"/>
    </row>
    <row r="73" spans="2:20" s="1" customFormat="1" ht="23.25" customHeight="1">
      <c r="B73" s="34"/>
      <c r="C73" s="56"/>
      <c r="D73" s="56"/>
      <c r="E73" s="367" t="str">
        <f>E9</f>
        <v>SO 02 - SO 02 – Bratrušovský potok - oprava příčného a podélného opevnění (oprava a údržba)</v>
      </c>
      <c r="F73" s="370"/>
      <c r="G73" s="370"/>
      <c r="H73" s="370"/>
      <c r="I73" s="151"/>
      <c r="J73" s="56"/>
      <c r="K73" s="56"/>
      <c r="L73" s="54"/>
    </row>
    <row r="74" spans="2:20" s="1" customFormat="1" ht="6.95" customHeight="1">
      <c r="B74" s="34"/>
      <c r="C74" s="56"/>
      <c r="D74" s="56"/>
      <c r="E74" s="56"/>
      <c r="F74" s="56"/>
      <c r="G74" s="56"/>
      <c r="H74" s="56"/>
      <c r="I74" s="151"/>
      <c r="J74" s="56"/>
      <c r="K74" s="56"/>
      <c r="L74" s="54"/>
    </row>
    <row r="75" spans="2:20" s="1" customFormat="1" ht="18" customHeight="1">
      <c r="B75" s="34"/>
      <c r="C75" s="58" t="s">
        <v>23</v>
      </c>
      <c r="D75" s="56"/>
      <c r="E75" s="56"/>
      <c r="F75" s="152" t="str">
        <f>F12</f>
        <v>Bratrušovský potok</v>
      </c>
      <c r="G75" s="56"/>
      <c r="H75" s="56"/>
      <c r="I75" s="153" t="s">
        <v>25</v>
      </c>
      <c r="J75" s="66" t="str">
        <f>IF(J12="","",J12)</f>
        <v>19. 6. 2016</v>
      </c>
      <c r="K75" s="56"/>
      <c r="L75" s="54"/>
    </row>
    <row r="76" spans="2:20" s="1" customFormat="1" ht="6.95" customHeight="1">
      <c r="B76" s="34"/>
      <c r="C76" s="56"/>
      <c r="D76" s="56"/>
      <c r="E76" s="56"/>
      <c r="F76" s="56"/>
      <c r="G76" s="56"/>
      <c r="H76" s="56"/>
      <c r="I76" s="151"/>
      <c r="J76" s="56"/>
      <c r="K76" s="56"/>
      <c r="L76" s="54"/>
    </row>
    <row r="77" spans="2:20" s="1" customFormat="1" ht="15">
      <c r="B77" s="34"/>
      <c r="C77" s="58" t="s">
        <v>29</v>
      </c>
      <c r="D77" s="56"/>
      <c r="E77" s="56"/>
      <c r="F77" s="152" t="str">
        <f>E15</f>
        <v>Povodí Moravy, s.p.</v>
      </c>
      <c r="G77" s="56"/>
      <c r="H77" s="56"/>
      <c r="I77" s="153" t="s">
        <v>35</v>
      </c>
      <c r="J77" s="152" t="str">
        <f>E21</f>
        <v>Terra - pozemkové úpravy s.r.o.</v>
      </c>
      <c r="K77" s="56"/>
      <c r="L77" s="54"/>
    </row>
    <row r="78" spans="2:20" s="1" customFormat="1" ht="14.45" customHeight="1">
      <c r="B78" s="34"/>
      <c r="C78" s="58" t="s">
        <v>33</v>
      </c>
      <c r="D78" s="56"/>
      <c r="E78" s="56"/>
      <c r="F78" s="152" t="str">
        <f>IF(E18="","",E18)</f>
        <v/>
      </c>
      <c r="G78" s="56"/>
      <c r="H78" s="56"/>
      <c r="I78" s="151"/>
      <c r="J78" s="56"/>
      <c r="K78" s="56"/>
      <c r="L78" s="54"/>
    </row>
    <row r="79" spans="2:20" s="1" customFormat="1" ht="10.35" customHeight="1">
      <c r="B79" s="34"/>
      <c r="C79" s="56"/>
      <c r="D79" s="56"/>
      <c r="E79" s="56"/>
      <c r="F79" s="56"/>
      <c r="G79" s="56"/>
      <c r="H79" s="56"/>
      <c r="I79" s="151"/>
      <c r="J79" s="56"/>
      <c r="K79" s="56"/>
      <c r="L79" s="54"/>
    </row>
    <row r="80" spans="2:20" s="9" customFormat="1" ht="29.25" customHeight="1">
      <c r="B80" s="154"/>
      <c r="C80" s="155" t="s">
        <v>107</v>
      </c>
      <c r="D80" s="156" t="s">
        <v>58</v>
      </c>
      <c r="E80" s="156" t="s">
        <v>54</v>
      </c>
      <c r="F80" s="156" t="s">
        <v>108</v>
      </c>
      <c r="G80" s="156" t="s">
        <v>109</v>
      </c>
      <c r="H80" s="156" t="s">
        <v>110</v>
      </c>
      <c r="I80" s="157" t="s">
        <v>111</v>
      </c>
      <c r="J80" s="156" t="s">
        <v>100</v>
      </c>
      <c r="K80" s="158" t="s">
        <v>112</v>
      </c>
      <c r="L80" s="159"/>
      <c r="M80" s="74" t="s">
        <v>113</v>
      </c>
      <c r="N80" s="75" t="s">
        <v>43</v>
      </c>
      <c r="O80" s="75" t="s">
        <v>114</v>
      </c>
      <c r="P80" s="75" t="s">
        <v>115</v>
      </c>
      <c r="Q80" s="75" t="s">
        <v>116</v>
      </c>
      <c r="R80" s="75" t="s">
        <v>117</v>
      </c>
      <c r="S80" s="75" t="s">
        <v>118</v>
      </c>
      <c r="T80" s="76" t="s">
        <v>119</v>
      </c>
    </row>
    <row r="81" spans="2:65" s="1" customFormat="1" ht="29.25" customHeight="1">
      <c r="B81" s="34"/>
      <c r="C81" s="80" t="s">
        <v>101</v>
      </c>
      <c r="D81" s="56"/>
      <c r="E81" s="56"/>
      <c r="F81" s="56"/>
      <c r="G81" s="56"/>
      <c r="H81" s="56"/>
      <c r="I81" s="151"/>
      <c r="J81" s="160">
        <f>BK81</f>
        <v>0</v>
      </c>
      <c r="K81" s="56"/>
      <c r="L81" s="54"/>
      <c r="M81" s="77"/>
      <c r="N81" s="78"/>
      <c r="O81" s="78"/>
      <c r="P81" s="161">
        <f>P82+P192</f>
        <v>0</v>
      </c>
      <c r="Q81" s="78"/>
      <c r="R81" s="161">
        <f>R82+R192</f>
        <v>23.275850300000002</v>
      </c>
      <c r="S81" s="78"/>
      <c r="T81" s="162">
        <f>T82+T192</f>
        <v>0</v>
      </c>
      <c r="AT81" s="17" t="s">
        <v>72</v>
      </c>
      <c r="AU81" s="17" t="s">
        <v>102</v>
      </c>
      <c r="BK81" s="163">
        <f>BK82+BK192</f>
        <v>0</v>
      </c>
    </row>
    <row r="82" spans="2:65" s="10" customFormat="1" ht="37.35" customHeight="1">
      <c r="B82" s="164"/>
      <c r="C82" s="165"/>
      <c r="D82" s="166" t="s">
        <v>72</v>
      </c>
      <c r="E82" s="167" t="s">
        <v>120</v>
      </c>
      <c r="F82" s="167" t="s">
        <v>121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P83+P112+P164</f>
        <v>0</v>
      </c>
      <c r="Q82" s="172"/>
      <c r="R82" s="173">
        <f>R83+R112+R164</f>
        <v>23.275850300000002</v>
      </c>
      <c r="S82" s="172"/>
      <c r="T82" s="174">
        <f>T83+T112+T164</f>
        <v>0</v>
      </c>
      <c r="AR82" s="175" t="s">
        <v>22</v>
      </c>
      <c r="AT82" s="176" t="s">
        <v>72</v>
      </c>
      <c r="AU82" s="176" t="s">
        <v>73</v>
      </c>
      <c r="AY82" s="175" t="s">
        <v>122</v>
      </c>
      <c r="BK82" s="177">
        <f>BK83+BK112+BK164</f>
        <v>0</v>
      </c>
    </row>
    <row r="83" spans="2:65" s="10" customFormat="1" ht="19.899999999999999" customHeight="1">
      <c r="B83" s="164"/>
      <c r="C83" s="165"/>
      <c r="D83" s="178" t="s">
        <v>72</v>
      </c>
      <c r="E83" s="179" t="s">
        <v>22</v>
      </c>
      <c r="F83" s="179" t="s">
        <v>123</v>
      </c>
      <c r="G83" s="165"/>
      <c r="H83" s="165"/>
      <c r="I83" s="168"/>
      <c r="J83" s="180">
        <f>BK83</f>
        <v>0</v>
      </c>
      <c r="K83" s="165"/>
      <c r="L83" s="170"/>
      <c r="M83" s="171"/>
      <c r="N83" s="172"/>
      <c r="O83" s="172"/>
      <c r="P83" s="173">
        <f>SUM(P84:P111)</f>
        <v>0</v>
      </c>
      <c r="Q83" s="172"/>
      <c r="R83" s="173">
        <f>SUM(R84:R111)</f>
        <v>0</v>
      </c>
      <c r="S83" s="172"/>
      <c r="T83" s="174">
        <f>SUM(T84:T111)</f>
        <v>0</v>
      </c>
      <c r="AR83" s="175" t="s">
        <v>22</v>
      </c>
      <c r="AT83" s="176" t="s">
        <v>72</v>
      </c>
      <c r="AU83" s="176" t="s">
        <v>22</v>
      </c>
      <c r="AY83" s="175" t="s">
        <v>122</v>
      </c>
      <c r="BK83" s="177">
        <f>SUM(BK84:BK111)</f>
        <v>0</v>
      </c>
    </row>
    <row r="84" spans="2:65" s="1" customFormat="1" ht="44.25" customHeight="1">
      <c r="B84" s="34"/>
      <c r="C84" s="181" t="s">
        <v>22</v>
      </c>
      <c r="D84" s="181" t="s">
        <v>124</v>
      </c>
      <c r="E84" s="182" t="s">
        <v>206</v>
      </c>
      <c r="F84" s="183" t="s">
        <v>207</v>
      </c>
      <c r="G84" s="184" t="s">
        <v>148</v>
      </c>
      <c r="H84" s="185">
        <v>6.133</v>
      </c>
      <c r="I84" s="186"/>
      <c r="J84" s="187">
        <f>ROUND(I84*H84,2)</f>
        <v>0</v>
      </c>
      <c r="K84" s="183" t="s">
        <v>141</v>
      </c>
      <c r="L84" s="54"/>
      <c r="M84" s="188" t="s">
        <v>20</v>
      </c>
      <c r="N84" s="189" t="s">
        <v>44</v>
      </c>
      <c r="O84" s="35"/>
      <c r="P84" s="190">
        <f>O84*H84</f>
        <v>0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AR84" s="17" t="s">
        <v>128</v>
      </c>
      <c r="AT84" s="17" t="s">
        <v>124</v>
      </c>
      <c r="AU84" s="17" t="s">
        <v>81</v>
      </c>
      <c r="AY84" s="17" t="s">
        <v>122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22</v>
      </c>
      <c r="BK84" s="192">
        <f>ROUND(I84*H84,2)</f>
        <v>0</v>
      </c>
      <c r="BL84" s="17" t="s">
        <v>128</v>
      </c>
      <c r="BM84" s="17" t="s">
        <v>208</v>
      </c>
    </row>
    <row r="85" spans="2:65" s="12" customFormat="1">
      <c r="B85" s="205"/>
      <c r="C85" s="206"/>
      <c r="D85" s="195" t="s">
        <v>130</v>
      </c>
      <c r="E85" s="217" t="s">
        <v>20</v>
      </c>
      <c r="F85" s="218" t="s">
        <v>209</v>
      </c>
      <c r="G85" s="206"/>
      <c r="H85" s="219">
        <v>1.5129999999999999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130</v>
      </c>
      <c r="AU85" s="216" t="s">
        <v>81</v>
      </c>
      <c r="AV85" s="12" t="s">
        <v>81</v>
      </c>
      <c r="AW85" s="12" t="s">
        <v>37</v>
      </c>
      <c r="AX85" s="12" t="s">
        <v>73</v>
      </c>
      <c r="AY85" s="216" t="s">
        <v>122</v>
      </c>
    </row>
    <row r="86" spans="2:65" s="12" customFormat="1">
      <c r="B86" s="205"/>
      <c r="C86" s="206"/>
      <c r="D86" s="195" t="s">
        <v>130</v>
      </c>
      <c r="E86" s="217" t="s">
        <v>20</v>
      </c>
      <c r="F86" s="218" t="s">
        <v>210</v>
      </c>
      <c r="G86" s="206"/>
      <c r="H86" s="219">
        <v>0.36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130</v>
      </c>
      <c r="AU86" s="216" t="s">
        <v>81</v>
      </c>
      <c r="AV86" s="12" t="s">
        <v>81</v>
      </c>
      <c r="AW86" s="12" t="s">
        <v>37</v>
      </c>
      <c r="AX86" s="12" t="s">
        <v>73</v>
      </c>
      <c r="AY86" s="216" t="s">
        <v>122</v>
      </c>
    </row>
    <row r="87" spans="2:65" s="12" customFormat="1">
      <c r="B87" s="205"/>
      <c r="C87" s="206"/>
      <c r="D87" s="195" t="s">
        <v>130</v>
      </c>
      <c r="E87" s="217" t="s">
        <v>20</v>
      </c>
      <c r="F87" s="218" t="s">
        <v>211</v>
      </c>
      <c r="G87" s="206"/>
      <c r="H87" s="219">
        <v>0.9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130</v>
      </c>
      <c r="AU87" s="216" t="s">
        <v>81</v>
      </c>
      <c r="AV87" s="12" t="s">
        <v>81</v>
      </c>
      <c r="AW87" s="12" t="s">
        <v>37</v>
      </c>
      <c r="AX87" s="12" t="s">
        <v>73</v>
      </c>
      <c r="AY87" s="216" t="s">
        <v>122</v>
      </c>
    </row>
    <row r="88" spans="2:65" s="12" customFormat="1">
      <c r="B88" s="205"/>
      <c r="C88" s="206"/>
      <c r="D88" s="195" t="s">
        <v>130</v>
      </c>
      <c r="E88" s="217" t="s">
        <v>20</v>
      </c>
      <c r="F88" s="218" t="s">
        <v>212</v>
      </c>
      <c r="G88" s="206"/>
      <c r="H88" s="219">
        <v>0.36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130</v>
      </c>
      <c r="AU88" s="216" t="s">
        <v>81</v>
      </c>
      <c r="AV88" s="12" t="s">
        <v>81</v>
      </c>
      <c r="AW88" s="12" t="s">
        <v>37</v>
      </c>
      <c r="AX88" s="12" t="s">
        <v>73</v>
      </c>
      <c r="AY88" s="216" t="s">
        <v>122</v>
      </c>
    </row>
    <row r="89" spans="2:65" s="12" customFormat="1">
      <c r="B89" s="205"/>
      <c r="C89" s="206"/>
      <c r="D89" s="195" t="s">
        <v>130</v>
      </c>
      <c r="E89" s="217" t="s">
        <v>20</v>
      </c>
      <c r="F89" s="218" t="s">
        <v>213</v>
      </c>
      <c r="G89" s="206"/>
      <c r="H89" s="219">
        <v>1.2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130</v>
      </c>
      <c r="AU89" s="216" t="s">
        <v>81</v>
      </c>
      <c r="AV89" s="12" t="s">
        <v>81</v>
      </c>
      <c r="AW89" s="12" t="s">
        <v>37</v>
      </c>
      <c r="AX89" s="12" t="s">
        <v>73</v>
      </c>
      <c r="AY89" s="216" t="s">
        <v>122</v>
      </c>
    </row>
    <row r="90" spans="2:65" s="12" customFormat="1">
      <c r="B90" s="205"/>
      <c r="C90" s="206"/>
      <c r="D90" s="195" t="s">
        <v>130</v>
      </c>
      <c r="E90" s="217" t="s">
        <v>20</v>
      </c>
      <c r="F90" s="218" t="s">
        <v>214</v>
      </c>
      <c r="G90" s="206"/>
      <c r="H90" s="219">
        <v>1.8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130</v>
      </c>
      <c r="AU90" s="216" t="s">
        <v>81</v>
      </c>
      <c r="AV90" s="12" t="s">
        <v>81</v>
      </c>
      <c r="AW90" s="12" t="s">
        <v>37</v>
      </c>
      <c r="AX90" s="12" t="s">
        <v>73</v>
      </c>
      <c r="AY90" s="216" t="s">
        <v>122</v>
      </c>
    </row>
    <row r="91" spans="2:65" s="13" customFormat="1">
      <c r="B91" s="223"/>
      <c r="C91" s="224"/>
      <c r="D91" s="207" t="s">
        <v>130</v>
      </c>
      <c r="E91" s="225" t="s">
        <v>20</v>
      </c>
      <c r="F91" s="226" t="s">
        <v>215</v>
      </c>
      <c r="G91" s="224"/>
      <c r="H91" s="227">
        <v>6.133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AT91" s="233" t="s">
        <v>130</v>
      </c>
      <c r="AU91" s="233" t="s">
        <v>81</v>
      </c>
      <c r="AV91" s="13" t="s">
        <v>128</v>
      </c>
      <c r="AW91" s="13" t="s">
        <v>37</v>
      </c>
      <c r="AX91" s="13" t="s">
        <v>22</v>
      </c>
      <c r="AY91" s="233" t="s">
        <v>122</v>
      </c>
    </row>
    <row r="92" spans="2:65" s="1" customFormat="1" ht="31.5" customHeight="1">
      <c r="B92" s="34"/>
      <c r="C92" s="181" t="s">
        <v>81</v>
      </c>
      <c r="D92" s="181" t="s">
        <v>124</v>
      </c>
      <c r="E92" s="182" t="s">
        <v>216</v>
      </c>
      <c r="F92" s="183" t="s">
        <v>217</v>
      </c>
      <c r="G92" s="184" t="s">
        <v>148</v>
      </c>
      <c r="H92" s="185">
        <v>9.2129999999999992</v>
      </c>
      <c r="I92" s="186"/>
      <c r="J92" s="187">
        <f>ROUND(I92*H92,2)</f>
        <v>0</v>
      </c>
      <c r="K92" s="183" t="s">
        <v>141</v>
      </c>
      <c r="L92" s="54"/>
      <c r="M92" s="188" t="s">
        <v>20</v>
      </c>
      <c r="N92" s="189" t="s">
        <v>44</v>
      </c>
      <c r="O92" s="35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17" t="s">
        <v>128</v>
      </c>
      <c r="AT92" s="17" t="s">
        <v>124</v>
      </c>
      <c r="AU92" s="17" t="s">
        <v>81</v>
      </c>
      <c r="AY92" s="17" t="s">
        <v>122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22</v>
      </c>
      <c r="BK92" s="192">
        <f>ROUND(I92*H92,2)</f>
        <v>0</v>
      </c>
      <c r="BL92" s="17" t="s">
        <v>128</v>
      </c>
      <c r="BM92" s="17" t="s">
        <v>218</v>
      </c>
    </row>
    <row r="93" spans="2:65" s="12" customFormat="1">
      <c r="B93" s="205"/>
      <c r="C93" s="206"/>
      <c r="D93" s="195" t="s">
        <v>130</v>
      </c>
      <c r="E93" s="217" t="s">
        <v>20</v>
      </c>
      <c r="F93" s="218" t="s">
        <v>219</v>
      </c>
      <c r="G93" s="206"/>
      <c r="H93" s="219">
        <v>1.5129999999999999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130</v>
      </c>
      <c r="AU93" s="216" t="s">
        <v>81</v>
      </c>
      <c r="AV93" s="12" t="s">
        <v>81</v>
      </c>
      <c r="AW93" s="12" t="s">
        <v>37</v>
      </c>
      <c r="AX93" s="12" t="s">
        <v>73</v>
      </c>
      <c r="AY93" s="216" t="s">
        <v>122</v>
      </c>
    </row>
    <row r="94" spans="2:65" s="12" customFormat="1">
      <c r="B94" s="205"/>
      <c r="C94" s="206"/>
      <c r="D94" s="195" t="s">
        <v>130</v>
      </c>
      <c r="E94" s="217" t="s">
        <v>20</v>
      </c>
      <c r="F94" s="218" t="s">
        <v>220</v>
      </c>
      <c r="G94" s="206"/>
      <c r="H94" s="219">
        <v>0.6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130</v>
      </c>
      <c r="AU94" s="216" t="s">
        <v>81</v>
      </c>
      <c r="AV94" s="12" t="s">
        <v>81</v>
      </c>
      <c r="AW94" s="12" t="s">
        <v>37</v>
      </c>
      <c r="AX94" s="12" t="s">
        <v>73</v>
      </c>
      <c r="AY94" s="216" t="s">
        <v>122</v>
      </c>
    </row>
    <row r="95" spans="2:65" s="12" customFormat="1">
      <c r="B95" s="205"/>
      <c r="C95" s="206"/>
      <c r="D95" s="195" t="s">
        <v>130</v>
      </c>
      <c r="E95" s="217" t="s">
        <v>20</v>
      </c>
      <c r="F95" s="218" t="s">
        <v>221</v>
      </c>
      <c r="G95" s="206"/>
      <c r="H95" s="219">
        <v>1.5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130</v>
      </c>
      <c r="AU95" s="216" t="s">
        <v>81</v>
      </c>
      <c r="AV95" s="12" t="s">
        <v>81</v>
      </c>
      <c r="AW95" s="12" t="s">
        <v>37</v>
      </c>
      <c r="AX95" s="12" t="s">
        <v>73</v>
      </c>
      <c r="AY95" s="216" t="s">
        <v>122</v>
      </c>
    </row>
    <row r="96" spans="2:65" s="12" customFormat="1">
      <c r="B96" s="205"/>
      <c r="C96" s="206"/>
      <c r="D96" s="195" t="s">
        <v>130</v>
      </c>
      <c r="E96" s="217" t="s">
        <v>20</v>
      </c>
      <c r="F96" s="218" t="s">
        <v>222</v>
      </c>
      <c r="G96" s="206"/>
      <c r="H96" s="219">
        <v>0.6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130</v>
      </c>
      <c r="AU96" s="216" t="s">
        <v>81</v>
      </c>
      <c r="AV96" s="12" t="s">
        <v>81</v>
      </c>
      <c r="AW96" s="12" t="s">
        <v>37</v>
      </c>
      <c r="AX96" s="12" t="s">
        <v>73</v>
      </c>
      <c r="AY96" s="216" t="s">
        <v>122</v>
      </c>
    </row>
    <row r="97" spans="2:65" s="12" customFormat="1">
      <c r="B97" s="205"/>
      <c r="C97" s="206"/>
      <c r="D97" s="195" t="s">
        <v>130</v>
      </c>
      <c r="E97" s="217" t="s">
        <v>20</v>
      </c>
      <c r="F97" s="218" t="s">
        <v>223</v>
      </c>
      <c r="G97" s="206"/>
      <c r="H97" s="219">
        <v>2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130</v>
      </c>
      <c r="AU97" s="216" t="s">
        <v>81</v>
      </c>
      <c r="AV97" s="12" t="s">
        <v>81</v>
      </c>
      <c r="AW97" s="12" t="s">
        <v>37</v>
      </c>
      <c r="AX97" s="12" t="s">
        <v>73</v>
      </c>
      <c r="AY97" s="216" t="s">
        <v>122</v>
      </c>
    </row>
    <row r="98" spans="2:65" s="12" customFormat="1">
      <c r="B98" s="205"/>
      <c r="C98" s="206"/>
      <c r="D98" s="195" t="s">
        <v>130</v>
      </c>
      <c r="E98" s="217" t="s">
        <v>20</v>
      </c>
      <c r="F98" s="218" t="s">
        <v>224</v>
      </c>
      <c r="G98" s="206"/>
      <c r="H98" s="219">
        <v>3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130</v>
      </c>
      <c r="AU98" s="216" t="s">
        <v>81</v>
      </c>
      <c r="AV98" s="12" t="s">
        <v>81</v>
      </c>
      <c r="AW98" s="12" t="s">
        <v>37</v>
      </c>
      <c r="AX98" s="12" t="s">
        <v>73</v>
      </c>
      <c r="AY98" s="216" t="s">
        <v>122</v>
      </c>
    </row>
    <row r="99" spans="2:65" s="13" customFormat="1">
      <c r="B99" s="223"/>
      <c r="C99" s="224"/>
      <c r="D99" s="207" t="s">
        <v>130</v>
      </c>
      <c r="E99" s="225" t="s">
        <v>20</v>
      </c>
      <c r="F99" s="226" t="s">
        <v>215</v>
      </c>
      <c r="G99" s="224"/>
      <c r="H99" s="227">
        <v>9.2129999999999992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AT99" s="233" t="s">
        <v>130</v>
      </c>
      <c r="AU99" s="233" t="s">
        <v>81</v>
      </c>
      <c r="AV99" s="13" t="s">
        <v>128</v>
      </c>
      <c r="AW99" s="13" t="s">
        <v>37</v>
      </c>
      <c r="AX99" s="13" t="s">
        <v>22</v>
      </c>
      <c r="AY99" s="233" t="s">
        <v>122</v>
      </c>
    </row>
    <row r="100" spans="2:65" s="1" customFormat="1" ht="44.25" customHeight="1">
      <c r="B100" s="34"/>
      <c r="C100" s="181" t="s">
        <v>138</v>
      </c>
      <c r="D100" s="181" t="s">
        <v>124</v>
      </c>
      <c r="E100" s="182" t="s">
        <v>225</v>
      </c>
      <c r="F100" s="183" t="s">
        <v>226</v>
      </c>
      <c r="G100" s="184" t="s">
        <v>148</v>
      </c>
      <c r="H100" s="185">
        <v>4.6070000000000002</v>
      </c>
      <c r="I100" s="186"/>
      <c r="J100" s="187">
        <f>ROUND(I100*H100,2)</f>
        <v>0</v>
      </c>
      <c r="K100" s="183" t="s">
        <v>141</v>
      </c>
      <c r="L100" s="54"/>
      <c r="M100" s="188" t="s">
        <v>20</v>
      </c>
      <c r="N100" s="189" t="s">
        <v>44</v>
      </c>
      <c r="O100" s="35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AR100" s="17" t="s">
        <v>128</v>
      </c>
      <c r="AT100" s="17" t="s">
        <v>124</v>
      </c>
      <c r="AU100" s="17" t="s">
        <v>81</v>
      </c>
      <c r="AY100" s="17" t="s">
        <v>122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22</v>
      </c>
      <c r="BK100" s="192">
        <f>ROUND(I100*H100,2)</f>
        <v>0</v>
      </c>
      <c r="BL100" s="17" t="s">
        <v>128</v>
      </c>
      <c r="BM100" s="17" t="s">
        <v>227</v>
      </c>
    </row>
    <row r="101" spans="2:65" s="12" customFormat="1">
      <c r="B101" s="205"/>
      <c r="C101" s="206"/>
      <c r="D101" s="207" t="s">
        <v>130</v>
      </c>
      <c r="E101" s="208" t="s">
        <v>20</v>
      </c>
      <c r="F101" s="209" t="s">
        <v>228</v>
      </c>
      <c r="G101" s="206"/>
      <c r="H101" s="210">
        <v>4.6070000000000002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130</v>
      </c>
      <c r="AU101" s="216" t="s">
        <v>81</v>
      </c>
      <c r="AV101" s="12" t="s">
        <v>81</v>
      </c>
      <c r="AW101" s="12" t="s">
        <v>37</v>
      </c>
      <c r="AX101" s="12" t="s">
        <v>22</v>
      </c>
      <c r="AY101" s="216" t="s">
        <v>122</v>
      </c>
    </row>
    <row r="102" spans="2:65" s="1" customFormat="1" ht="31.5" customHeight="1">
      <c r="B102" s="34"/>
      <c r="C102" s="181" t="s">
        <v>128</v>
      </c>
      <c r="D102" s="181" t="s">
        <v>124</v>
      </c>
      <c r="E102" s="182" t="s">
        <v>229</v>
      </c>
      <c r="F102" s="183" t="s">
        <v>230</v>
      </c>
      <c r="G102" s="184" t="s">
        <v>148</v>
      </c>
      <c r="H102" s="185">
        <v>5.0970000000000004</v>
      </c>
      <c r="I102" s="186"/>
      <c r="J102" s="187">
        <f>ROUND(I102*H102,2)</f>
        <v>0</v>
      </c>
      <c r="K102" s="183" t="s">
        <v>141</v>
      </c>
      <c r="L102" s="54"/>
      <c r="M102" s="188" t="s">
        <v>20</v>
      </c>
      <c r="N102" s="189" t="s">
        <v>44</v>
      </c>
      <c r="O102" s="3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17" t="s">
        <v>128</v>
      </c>
      <c r="AT102" s="17" t="s">
        <v>124</v>
      </c>
      <c r="AU102" s="17" t="s">
        <v>81</v>
      </c>
      <c r="AY102" s="17" t="s">
        <v>122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22</v>
      </c>
      <c r="BK102" s="192">
        <f>ROUND(I102*H102,2)</f>
        <v>0</v>
      </c>
      <c r="BL102" s="17" t="s">
        <v>128</v>
      </c>
      <c r="BM102" s="17" t="s">
        <v>231</v>
      </c>
    </row>
    <row r="103" spans="2:65" s="12" customFormat="1">
      <c r="B103" s="205"/>
      <c r="C103" s="206"/>
      <c r="D103" s="195" t="s">
        <v>130</v>
      </c>
      <c r="E103" s="217" t="s">
        <v>20</v>
      </c>
      <c r="F103" s="218" t="s">
        <v>232</v>
      </c>
      <c r="G103" s="206"/>
      <c r="H103" s="219">
        <v>2.0169999999999999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130</v>
      </c>
      <c r="AU103" s="216" t="s">
        <v>81</v>
      </c>
      <c r="AV103" s="12" t="s">
        <v>81</v>
      </c>
      <c r="AW103" s="12" t="s">
        <v>37</v>
      </c>
      <c r="AX103" s="12" t="s">
        <v>73</v>
      </c>
      <c r="AY103" s="216" t="s">
        <v>122</v>
      </c>
    </row>
    <row r="104" spans="2:65" s="12" customFormat="1">
      <c r="B104" s="205"/>
      <c r="C104" s="206"/>
      <c r="D104" s="195" t="s">
        <v>130</v>
      </c>
      <c r="E104" s="217" t="s">
        <v>20</v>
      </c>
      <c r="F104" s="218" t="s">
        <v>233</v>
      </c>
      <c r="G104" s="206"/>
      <c r="H104" s="219">
        <v>0.24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130</v>
      </c>
      <c r="AU104" s="216" t="s">
        <v>81</v>
      </c>
      <c r="AV104" s="12" t="s">
        <v>81</v>
      </c>
      <c r="AW104" s="12" t="s">
        <v>37</v>
      </c>
      <c r="AX104" s="12" t="s">
        <v>73</v>
      </c>
      <c r="AY104" s="216" t="s">
        <v>122</v>
      </c>
    </row>
    <row r="105" spans="2:65" s="12" customFormat="1">
      <c r="B105" s="205"/>
      <c r="C105" s="206"/>
      <c r="D105" s="195" t="s">
        <v>130</v>
      </c>
      <c r="E105" s="217" t="s">
        <v>20</v>
      </c>
      <c r="F105" s="218" t="s">
        <v>234</v>
      </c>
      <c r="G105" s="206"/>
      <c r="H105" s="219">
        <v>0.6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130</v>
      </c>
      <c r="AU105" s="216" t="s">
        <v>81</v>
      </c>
      <c r="AV105" s="12" t="s">
        <v>81</v>
      </c>
      <c r="AW105" s="12" t="s">
        <v>37</v>
      </c>
      <c r="AX105" s="12" t="s">
        <v>73</v>
      </c>
      <c r="AY105" s="216" t="s">
        <v>122</v>
      </c>
    </row>
    <row r="106" spans="2:65" s="12" customFormat="1">
      <c r="B106" s="205"/>
      <c r="C106" s="206"/>
      <c r="D106" s="195" t="s">
        <v>130</v>
      </c>
      <c r="E106" s="217" t="s">
        <v>20</v>
      </c>
      <c r="F106" s="218" t="s">
        <v>235</v>
      </c>
      <c r="G106" s="206"/>
      <c r="H106" s="219">
        <v>0.24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130</v>
      </c>
      <c r="AU106" s="216" t="s">
        <v>81</v>
      </c>
      <c r="AV106" s="12" t="s">
        <v>81</v>
      </c>
      <c r="AW106" s="12" t="s">
        <v>37</v>
      </c>
      <c r="AX106" s="12" t="s">
        <v>73</v>
      </c>
      <c r="AY106" s="216" t="s">
        <v>122</v>
      </c>
    </row>
    <row r="107" spans="2:65" s="12" customFormat="1">
      <c r="B107" s="205"/>
      <c r="C107" s="206"/>
      <c r="D107" s="195" t="s">
        <v>130</v>
      </c>
      <c r="E107" s="217" t="s">
        <v>20</v>
      </c>
      <c r="F107" s="218" t="s">
        <v>236</v>
      </c>
      <c r="G107" s="206"/>
      <c r="H107" s="219">
        <v>0.8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130</v>
      </c>
      <c r="AU107" s="216" t="s">
        <v>81</v>
      </c>
      <c r="AV107" s="12" t="s">
        <v>81</v>
      </c>
      <c r="AW107" s="12" t="s">
        <v>37</v>
      </c>
      <c r="AX107" s="12" t="s">
        <v>73</v>
      </c>
      <c r="AY107" s="216" t="s">
        <v>122</v>
      </c>
    </row>
    <row r="108" spans="2:65" s="12" customFormat="1">
      <c r="B108" s="205"/>
      <c r="C108" s="206"/>
      <c r="D108" s="195" t="s">
        <v>130</v>
      </c>
      <c r="E108" s="217" t="s">
        <v>20</v>
      </c>
      <c r="F108" s="218" t="s">
        <v>237</v>
      </c>
      <c r="G108" s="206"/>
      <c r="H108" s="219">
        <v>1.2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130</v>
      </c>
      <c r="AU108" s="216" t="s">
        <v>81</v>
      </c>
      <c r="AV108" s="12" t="s">
        <v>81</v>
      </c>
      <c r="AW108" s="12" t="s">
        <v>37</v>
      </c>
      <c r="AX108" s="12" t="s">
        <v>73</v>
      </c>
      <c r="AY108" s="216" t="s">
        <v>122</v>
      </c>
    </row>
    <row r="109" spans="2:65" s="13" customFormat="1">
      <c r="B109" s="223"/>
      <c r="C109" s="224"/>
      <c r="D109" s="207" t="s">
        <v>130</v>
      </c>
      <c r="E109" s="225" t="s">
        <v>20</v>
      </c>
      <c r="F109" s="226" t="s">
        <v>215</v>
      </c>
      <c r="G109" s="224"/>
      <c r="H109" s="227">
        <v>5.0970000000000004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130</v>
      </c>
      <c r="AU109" s="233" t="s">
        <v>81</v>
      </c>
      <c r="AV109" s="13" t="s">
        <v>128</v>
      </c>
      <c r="AW109" s="13" t="s">
        <v>37</v>
      </c>
      <c r="AX109" s="13" t="s">
        <v>22</v>
      </c>
      <c r="AY109" s="233" t="s">
        <v>122</v>
      </c>
    </row>
    <row r="110" spans="2:65" s="1" customFormat="1" ht="44.25" customHeight="1">
      <c r="B110" s="34"/>
      <c r="C110" s="181" t="s">
        <v>151</v>
      </c>
      <c r="D110" s="181" t="s">
        <v>124</v>
      </c>
      <c r="E110" s="182" t="s">
        <v>238</v>
      </c>
      <c r="F110" s="183" t="s">
        <v>239</v>
      </c>
      <c r="G110" s="184" t="s">
        <v>148</v>
      </c>
      <c r="H110" s="185">
        <v>2.5489999999999999</v>
      </c>
      <c r="I110" s="186"/>
      <c r="J110" s="187">
        <f>ROUND(I110*H110,2)</f>
        <v>0</v>
      </c>
      <c r="K110" s="183" t="s">
        <v>141</v>
      </c>
      <c r="L110" s="54"/>
      <c r="M110" s="188" t="s">
        <v>20</v>
      </c>
      <c r="N110" s="189" t="s">
        <v>44</v>
      </c>
      <c r="O110" s="3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AR110" s="17" t="s">
        <v>128</v>
      </c>
      <c r="AT110" s="17" t="s">
        <v>124</v>
      </c>
      <c r="AU110" s="17" t="s">
        <v>81</v>
      </c>
      <c r="AY110" s="17" t="s">
        <v>122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22</v>
      </c>
      <c r="BK110" s="192">
        <f>ROUND(I110*H110,2)</f>
        <v>0</v>
      </c>
      <c r="BL110" s="17" t="s">
        <v>128</v>
      </c>
      <c r="BM110" s="17" t="s">
        <v>240</v>
      </c>
    </row>
    <row r="111" spans="2:65" s="12" customFormat="1">
      <c r="B111" s="205"/>
      <c r="C111" s="206"/>
      <c r="D111" s="195" t="s">
        <v>130</v>
      </c>
      <c r="E111" s="217" t="s">
        <v>20</v>
      </c>
      <c r="F111" s="218" t="s">
        <v>241</v>
      </c>
      <c r="G111" s="206"/>
      <c r="H111" s="219">
        <v>2.5489999999999999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130</v>
      </c>
      <c r="AU111" s="216" t="s">
        <v>81</v>
      </c>
      <c r="AV111" s="12" t="s">
        <v>81</v>
      </c>
      <c r="AW111" s="12" t="s">
        <v>37</v>
      </c>
      <c r="AX111" s="12" t="s">
        <v>22</v>
      </c>
      <c r="AY111" s="216" t="s">
        <v>122</v>
      </c>
    </row>
    <row r="112" spans="2:65" s="10" customFormat="1" ht="29.85" customHeight="1">
      <c r="B112" s="164"/>
      <c r="C112" s="165"/>
      <c r="D112" s="178" t="s">
        <v>72</v>
      </c>
      <c r="E112" s="179" t="s">
        <v>128</v>
      </c>
      <c r="F112" s="179" t="s">
        <v>242</v>
      </c>
      <c r="G112" s="165"/>
      <c r="H112" s="165"/>
      <c r="I112" s="168"/>
      <c r="J112" s="180">
        <f>BK112</f>
        <v>0</v>
      </c>
      <c r="K112" s="165"/>
      <c r="L112" s="170"/>
      <c r="M112" s="171"/>
      <c r="N112" s="172"/>
      <c r="O112" s="172"/>
      <c r="P112" s="173">
        <f>SUM(P113:P163)</f>
        <v>0</v>
      </c>
      <c r="Q112" s="172"/>
      <c r="R112" s="173">
        <f>SUM(R113:R163)</f>
        <v>23.275850300000002</v>
      </c>
      <c r="S112" s="172"/>
      <c r="T112" s="174">
        <f>SUM(T113:T163)</f>
        <v>0</v>
      </c>
      <c r="AR112" s="175" t="s">
        <v>22</v>
      </c>
      <c r="AT112" s="176" t="s">
        <v>72</v>
      </c>
      <c r="AU112" s="176" t="s">
        <v>22</v>
      </c>
      <c r="AY112" s="175" t="s">
        <v>122</v>
      </c>
      <c r="BK112" s="177">
        <f>SUM(BK113:BK163)</f>
        <v>0</v>
      </c>
    </row>
    <row r="113" spans="2:65" s="1" customFormat="1" ht="22.5" customHeight="1">
      <c r="B113" s="34"/>
      <c r="C113" s="181" t="s">
        <v>156</v>
      </c>
      <c r="D113" s="181" t="s">
        <v>124</v>
      </c>
      <c r="E113" s="182" t="s">
        <v>243</v>
      </c>
      <c r="F113" s="183" t="s">
        <v>244</v>
      </c>
      <c r="G113" s="184" t="s">
        <v>135</v>
      </c>
      <c r="H113" s="185">
        <v>61.326000000000001</v>
      </c>
      <c r="I113" s="186"/>
      <c r="J113" s="187">
        <f>ROUND(I113*H113,2)</f>
        <v>0</v>
      </c>
      <c r="K113" s="183" t="s">
        <v>141</v>
      </c>
      <c r="L113" s="54"/>
      <c r="M113" s="188" t="s">
        <v>20</v>
      </c>
      <c r="N113" s="189" t="s">
        <v>44</v>
      </c>
      <c r="O113" s="35"/>
      <c r="P113" s="190">
        <f>O113*H113</f>
        <v>0</v>
      </c>
      <c r="Q113" s="190">
        <v>0.21251999999999999</v>
      </c>
      <c r="R113" s="190">
        <f>Q113*H113</f>
        <v>13.033001519999999</v>
      </c>
      <c r="S113" s="190">
        <v>0</v>
      </c>
      <c r="T113" s="191">
        <f>S113*H113</f>
        <v>0</v>
      </c>
      <c r="AR113" s="17" t="s">
        <v>128</v>
      </c>
      <c r="AT113" s="17" t="s">
        <v>124</v>
      </c>
      <c r="AU113" s="17" t="s">
        <v>81</v>
      </c>
      <c r="AY113" s="17" t="s">
        <v>122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7" t="s">
        <v>22</v>
      </c>
      <c r="BK113" s="192">
        <f>ROUND(I113*H113,2)</f>
        <v>0</v>
      </c>
      <c r="BL113" s="17" t="s">
        <v>128</v>
      </c>
      <c r="BM113" s="17" t="s">
        <v>245</v>
      </c>
    </row>
    <row r="114" spans="2:65" s="12" customFormat="1" ht="27">
      <c r="B114" s="205"/>
      <c r="C114" s="206"/>
      <c r="D114" s="195" t="s">
        <v>130</v>
      </c>
      <c r="E114" s="217" t="s">
        <v>20</v>
      </c>
      <c r="F114" s="218" t="s">
        <v>246</v>
      </c>
      <c r="G114" s="206"/>
      <c r="H114" s="219">
        <v>15.125999999999999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130</v>
      </c>
      <c r="AU114" s="216" t="s">
        <v>81</v>
      </c>
      <c r="AV114" s="12" t="s">
        <v>81</v>
      </c>
      <c r="AW114" s="12" t="s">
        <v>37</v>
      </c>
      <c r="AX114" s="12" t="s">
        <v>73</v>
      </c>
      <c r="AY114" s="216" t="s">
        <v>122</v>
      </c>
    </row>
    <row r="115" spans="2:65" s="12" customFormat="1" ht="27">
      <c r="B115" s="205"/>
      <c r="C115" s="206"/>
      <c r="D115" s="195" t="s">
        <v>130</v>
      </c>
      <c r="E115" s="217" t="s">
        <v>20</v>
      </c>
      <c r="F115" s="218" t="s">
        <v>247</v>
      </c>
      <c r="G115" s="206"/>
      <c r="H115" s="219">
        <v>3.6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130</v>
      </c>
      <c r="AU115" s="216" t="s">
        <v>81</v>
      </c>
      <c r="AV115" s="12" t="s">
        <v>81</v>
      </c>
      <c r="AW115" s="12" t="s">
        <v>37</v>
      </c>
      <c r="AX115" s="12" t="s">
        <v>73</v>
      </c>
      <c r="AY115" s="216" t="s">
        <v>122</v>
      </c>
    </row>
    <row r="116" spans="2:65" s="12" customFormat="1">
      <c r="B116" s="205"/>
      <c r="C116" s="206"/>
      <c r="D116" s="195" t="s">
        <v>130</v>
      </c>
      <c r="E116" s="217" t="s">
        <v>20</v>
      </c>
      <c r="F116" s="218" t="s">
        <v>248</v>
      </c>
      <c r="G116" s="206"/>
      <c r="H116" s="219">
        <v>9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130</v>
      </c>
      <c r="AU116" s="216" t="s">
        <v>81</v>
      </c>
      <c r="AV116" s="12" t="s">
        <v>81</v>
      </c>
      <c r="AW116" s="12" t="s">
        <v>37</v>
      </c>
      <c r="AX116" s="12" t="s">
        <v>73</v>
      </c>
      <c r="AY116" s="216" t="s">
        <v>122</v>
      </c>
    </row>
    <row r="117" spans="2:65" s="12" customFormat="1">
      <c r="B117" s="205"/>
      <c r="C117" s="206"/>
      <c r="D117" s="195" t="s">
        <v>130</v>
      </c>
      <c r="E117" s="217" t="s">
        <v>20</v>
      </c>
      <c r="F117" s="218" t="s">
        <v>249</v>
      </c>
      <c r="G117" s="206"/>
      <c r="H117" s="219">
        <v>3.6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130</v>
      </c>
      <c r="AU117" s="216" t="s">
        <v>81</v>
      </c>
      <c r="AV117" s="12" t="s">
        <v>81</v>
      </c>
      <c r="AW117" s="12" t="s">
        <v>37</v>
      </c>
      <c r="AX117" s="12" t="s">
        <v>73</v>
      </c>
      <c r="AY117" s="216" t="s">
        <v>122</v>
      </c>
    </row>
    <row r="118" spans="2:65" s="12" customFormat="1">
      <c r="B118" s="205"/>
      <c r="C118" s="206"/>
      <c r="D118" s="195" t="s">
        <v>130</v>
      </c>
      <c r="E118" s="217" t="s">
        <v>20</v>
      </c>
      <c r="F118" s="218" t="s">
        <v>250</v>
      </c>
      <c r="G118" s="206"/>
      <c r="H118" s="219">
        <v>12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130</v>
      </c>
      <c r="AU118" s="216" t="s">
        <v>81</v>
      </c>
      <c r="AV118" s="12" t="s">
        <v>81</v>
      </c>
      <c r="AW118" s="12" t="s">
        <v>37</v>
      </c>
      <c r="AX118" s="12" t="s">
        <v>73</v>
      </c>
      <c r="AY118" s="216" t="s">
        <v>122</v>
      </c>
    </row>
    <row r="119" spans="2:65" s="12" customFormat="1">
      <c r="B119" s="205"/>
      <c r="C119" s="206"/>
      <c r="D119" s="195" t="s">
        <v>130</v>
      </c>
      <c r="E119" s="217" t="s">
        <v>20</v>
      </c>
      <c r="F119" s="218" t="s">
        <v>251</v>
      </c>
      <c r="G119" s="206"/>
      <c r="H119" s="219">
        <v>18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130</v>
      </c>
      <c r="AU119" s="216" t="s">
        <v>81</v>
      </c>
      <c r="AV119" s="12" t="s">
        <v>81</v>
      </c>
      <c r="AW119" s="12" t="s">
        <v>37</v>
      </c>
      <c r="AX119" s="12" t="s">
        <v>73</v>
      </c>
      <c r="AY119" s="216" t="s">
        <v>122</v>
      </c>
    </row>
    <row r="120" spans="2:65" s="13" customFormat="1">
      <c r="B120" s="223"/>
      <c r="C120" s="224"/>
      <c r="D120" s="207" t="s">
        <v>130</v>
      </c>
      <c r="E120" s="225" t="s">
        <v>20</v>
      </c>
      <c r="F120" s="226" t="s">
        <v>215</v>
      </c>
      <c r="G120" s="224"/>
      <c r="H120" s="227">
        <v>61.326000000000001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130</v>
      </c>
      <c r="AU120" s="233" t="s">
        <v>81</v>
      </c>
      <c r="AV120" s="13" t="s">
        <v>128</v>
      </c>
      <c r="AW120" s="13" t="s">
        <v>37</v>
      </c>
      <c r="AX120" s="13" t="s">
        <v>22</v>
      </c>
      <c r="AY120" s="233" t="s">
        <v>122</v>
      </c>
    </row>
    <row r="121" spans="2:65" s="1" customFormat="1" ht="44.25" customHeight="1">
      <c r="B121" s="34"/>
      <c r="C121" s="181" t="s">
        <v>161</v>
      </c>
      <c r="D121" s="181" t="s">
        <v>124</v>
      </c>
      <c r="E121" s="182" t="s">
        <v>252</v>
      </c>
      <c r="F121" s="183" t="s">
        <v>253</v>
      </c>
      <c r="G121" s="184" t="s">
        <v>135</v>
      </c>
      <c r="H121" s="185">
        <v>61.326000000000001</v>
      </c>
      <c r="I121" s="186"/>
      <c r="J121" s="187">
        <f>ROUND(I121*H121,2)</f>
        <v>0</v>
      </c>
      <c r="K121" s="183" t="s">
        <v>141</v>
      </c>
      <c r="L121" s="54"/>
      <c r="M121" s="188" t="s">
        <v>20</v>
      </c>
      <c r="N121" s="189" t="s">
        <v>44</v>
      </c>
      <c r="O121" s="35"/>
      <c r="P121" s="190">
        <f>O121*H121</f>
        <v>0</v>
      </c>
      <c r="Q121" s="190">
        <v>1.6029999999999999E-2</v>
      </c>
      <c r="R121" s="190">
        <f>Q121*H121</f>
        <v>0.98305577999999993</v>
      </c>
      <c r="S121" s="190">
        <v>0</v>
      </c>
      <c r="T121" s="191">
        <f>S121*H121</f>
        <v>0</v>
      </c>
      <c r="AR121" s="17" t="s">
        <v>128</v>
      </c>
      <c r="AT121" s="17" t="s">
        <v>124</v>
      </c>
      <c r="AU121" s="17" t="s">
        <v>81</v>
      </c>
      <c r="AY121" s="17" t="s">
        <v>122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7" t="s">
        <v>22</v>
      </c>
      <c r="BK121" s="192">
        <f>ROUND(I121*H121,2)</f>
        <v>0</v>
      </c>
      <c r="BL121" s="17" t="s">
        <v>128</v>
      </c>
      <c r="BM121" s="17" t="s">
        <v>254</v>
      </c>
    </row>
    <row r="122" spans="2:65" s="11" customFormat="1">
      <c r="B122" s="193"/>
      <c r="C122" s="194"/>
      <c r="D122" s="195" t="s">
        <v>130</v>
      </c>
      <c r="E122" s="196" t="s">
        <v>20</v>
      </c>
      <c r="F122" s="197" t="s">
        <v>255</v>
      </c>
      <c r="G122" s="194"/>
      <c r="H122" s="198" t="s">
        <v>20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130</v>
      </c>
      <c r="AU122" s="204" t="s">
        <v>81</v>
      </c>
      <c r="AV122" s="11" t="s">
        <v>22</v>
      </c>
      <c r="AW122" s="11" t="s">
        <v>37</v>
      </c>
      <c r="AX122" s="11" t="s">
        <v>73</v>
      </c>
      <c r="AY122" s="204" t="s">
        <v>122</v>
      </c>
    </row>
    <row r="123" spans="2:65" s="11" customFormat="1" ht="27">
      <c r="B123" s="193"/>
      <c r="C123" s="194"/>
      <c r="D123" s="195" t="s">
        <v>130</v>
      </c>
      <c r="E123" s="196" t="s">
        <v>20</v>
      </c>
      <c r="F123" s="197" t="s">
        <v>256</v>
      </c>
      <c r="G123" s="194"/>
      <c r="H123" s="198" t="s">
        <v>20</v>
      </c>
      <c r="I123" s="199"/>
      <c r="J123" s="194"/>
      <c r="K123" s="194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130</v>
      </c>
      <c r="AU123" s="204" t="s">
        <v>81</v>
      </c>
      <c r="AV123" s="11" t="s">
        <v>22</v>
      </c>
      <c r="AW123" s="11" t="s">
        <v>37</v>
      </c>
      <c r="AX123" s="11" t="s">
        <v>73</v>
      </c>
      <c r="AY123" s="204" t="s">
        <v>122</v>
      </c>
    </row>
    <row r="124" spans="2:65" s="11" customFormat="1" ht="27">
      <c r="B124" s="193"/>
      <c r="C124" s="194"/>
      <c r="D124" s="195" t="s">
        <v>130</v>
      </c>
      <c r="E124" s="196" t="s">
        <v>20</v>
      </c>
      <c r="F124" s="197" t="s">
        <v>257</v>
      </c>
      <c r="G124" s="194"/>
      <c r="H124" s="198" t="s">
        <v>20</v>
      </c>
      <c r="I124" s="199"/>
      <c r="J124" s="194"/>
      <c r="K124" s="194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130</v>
      </c>
      <c r="AU124" s="204" t="s">
        <v>81</v>
      </c>
      <c r="AV124" s="11" t="s">
        <v>22</v>
      </c>
      <c r="AW124" s="11" t="s">
        <v>37</v>
      </c>
      <c r="AX124" s="11" t="s">
        <v>73</v>
      </c>
      <c r="AY124" s="204" t="s">
        <v>122</v>
      </c>
    </row>
    <row r="125" spans="2:65" s="12" customFormat="1" ht="27">
      <c r="B125" s="205"/>
      <c r="C125" s="206"/>
      <c r="D125" s="195" t="s">
        <v>130</v>
      </c>
      <c r="E125" s="217" t="s">
        <v>20</v>
      </c>
      <c r="F125" s="218" t="s">
        <v>258</v>
      </c>
      <c r="G125" s="206"/>
      <c r="H125" s="219">
        <v>15.125999999999999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130</v>
      </c>
      <c r="AU125" s="216" t="s">
        <v>81</v>
      </c>
      <c r="AV125" s="12" t="s">
        <v>81</v>
      </c>
      <c r="AW125" s="12" t="s">
        <v>37</v>
      </c>
      <c r="AX125" s="12" t="s">
        <v>73</v>
      </c>
      <c r="AY125" s="216" t="s">
        <v>122</v>
      </c>
    </row>
    <row r="126" spans="2:65" s="12" customFormat="1">
      <c r="B126" s="205"/>
      <c r="C126" s="206"/>
      <c r="D126" s="195" t="s">
        <v>130</v>
      </c>
      <c r="E126" s="217" t="s">
        <v>20</v>
      </c>
      <c r="F126" s="218" t="s">
        <v>259</v>
      </c>
      <c r="G126" s="206"/>
      <c r="H126" s="219">
        <v>3.6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130</v>
      </c>
      <c r="AU126" s="216" t="s">
        <v>81</v>
      </c>
      <c r="AV126" s="12" t="s">
        <v>81</v>
      </c>
      <c r="AW126" s="12" t="s">
        <v>37</v>
      </c>
      <c r="AX126" s="12" t="s">
        <v>73</v>
      </c>
      <c r="AY126" s="216" t="s">
        <v>122</v>
      </c>
    </row>
    <row r="127" spans="2:65" s="12" customFormat="1">
      <c r="B127" s="205"/>
      <c r="C127" s="206"/>
      <c r="D127" s="195" t="s">
        <v>130</v>
      </c>
      <c r="E127" s="217" t="s">
        <v>20</v>
      </c>
      <c r="F127" s="218" t="s">
        <v>260</v>
      </c>
      <c r="G127" s="206"/>
      <c r="H127" s="219">
        <v>9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130</v>
      </c>
      <c r="AU127" s="216" t="s">
        <v>81</v>
      </c>
      <c r="AV127" s="12" t="s">
        <v>81</v>
      </c>
      <c r="AW127" s="12" t="s">
        <v>37</v>
      </c>
      <c r="AX127" s="12" t="s">
        <v>73</v>
      </c>
      <c r="AY127" s="216" t="s">
        <v>122</v>
      </c>
    </row>
    <row r="128" spans="2:65" s="12" customFormat="1">
      <c r="B128" s="205"/>
      <c r="C128" s="206"/>
      <c r="D128" s="195" t="s">
        <v>130</v>
      </c>
      <c r="E128" s="217" t="s">
        <v>20</v>
      </c>
      <c r="F128" s="218" t="s">
        <v>261</v>
      </c>
      <c r="G128" s="206"/>
      <c r="H128" s="219">
        <v>3.6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130</v>
      </c>
      <c r="AU128" s="216" t="s">
        <v>81</v>
      </c>
      <c r="AV128" s="12" t="s">
        <v>81</v>
      </c>
      <c r="AW128" s="12" t="s">
        <v>37</v>
      </c>
      <c r="AX128" s="12" t="s">
        <v>73</v>
      </c>
      <c r="AY128" s="216" t="s">
        <v>122</v>
      </c>
    </row>
    <row r="129" spans="2:65" s="12" customFormat="1">
      <c r="B129" s="205"/>
      <c r="C129" s="206"/>
      <c r="D129" s="195" t="s">
        <v>130</v>
      </c>
      <c r="E129" s="217" t="s">
        <v>20</v>
      </c>
      <c r="F129" s="218" t="s">
        <v>262</v>
      </c>
      <c r="G129" s="206"/>
      <c r="H129" s="219">
        <v>12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130</v>
      </c>
      <c r="AU129" s="216" t="s">
        <v>81</v>
      </c>
      <c r="AV129" s="12" t="s">
        <v>81</v>
      </c>
      <c r="AW129" s="12" t="s">
        <v>37</v>
      </c>
      <c r="AX129" s="12" t="s">
        <v>73</v>
      </c>
      <c r="AY129" s="216" t="s">
        <v>122</v>
      </c>
    </row>
    <row r="130" spans="2:65" s="12" customFormat="1">
      <c r="B130" s="205"/>
      <c r="C130" s="206"/>
      <c r="D130" s="195" t="s">
        <v>130</v>
      </c>
      <c r="E130" s="217" t="s">
        <v>20</v>
      </c>
      <c r="F130" s="218" t="s">
        <v>263</v>
      </c>
      <c r="G130" s="206"/>
      <c r="H130" s="219">
        <v>18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130</v>
      </c>
      <c r="AU130" s="216" t="s">
        <v>81</v>
      </c>
      <c r="AV130" s="12" t="s">
        <v>81</v>
      </c>
      <c r="AW130" s="12" t="s">
        <v>37</v>
      </c>
      <c r="AX130" s="12" t="s">
        <v>73</v>
      </c>
      <c r="AY130" s="216" t="s">
        <v>122</v>
      </c>
    </row>
    <row r="131" spans="2:65" s="13" customFormat="1">
      <c r="B131" s="223"/>
      <c r="C131" s="224"/>
      <c r="D131" s="207" t="s">
        <v>130</v>
      </c>
      <c r="E131" s="225" t="s">
        <v>20</v>
      </c>
      <c r="F131" s="226" t="s">
        <v>215</v>
      </c>
      <c r="G131" s="224"/>
      <c r="H131" s="227">
        <v>61.326000000000001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130</v>
      </c>
      <c r="AU131" s="233" t="s">
        <v>81</v>
      </c>
      <c r="AV131" s="13" t="s">
        <v>128</v>
      </c>
      <c r="AW131" s="13" t="s">
        <v>37</v>
      </c>
      <c r="AX131" s="13" t="s">
        <v>22</v>
      </c>
      <c r="AY131" s="233" t="s">
        <v>122</v>
      </c>
    </row>
    <row r="132" spans="2:65" s="1" customFormat="1" ht="31.5" customHeight="1">
      <c r="B132" s="34"/>
      <c r="C132" s="234" t="s">
        <v>166</v>
      </c>
      <c r="D132" s="234" t="s">
        <v>264</v>
      </c>
      <c r="E132" s="235" t="s">
        <v>265</v>
      </c>
      <c r="F132" s="236" t="s">
        <v>266</v>
      </c>
      <c r="G132" s="237" t="s">
        <v>267</v>
      </c>
      <c r="H132" s="238">
        <v>84</v>
      </c>
      <c r="I132" s="239"/>
      <c r="J132" s="240">
        <f>ROUND(I132*H132,2)</f>
        <v>0</v>
      </c>
      <c r="K132" s="236" t="s">
        <v>141</v>
      </c>
      <c r="L132" s="241"/>
      <c r="M132" s="242" t="s">
        <v>20</v>
      </c>
      <c r="N132" s="243" t="s">
        <v>44</v>
      </c>
      <c r="O132" s="35"/>
      <c r="P132" s="190">
        <f>O132*H132</f>
        <v>0</v>
      </c>
      <c r="Q132" s="190">
        <v>7.0000000000000007E-2</v>
      </c>
      <c r="R132" s="190">
        <f>Q132*H132</f>
        <v>5.8800000000000008</v>
      </c>
      <c r="S132" s="190">
        <v>0</v>
      </c>
      <c r="T132" s="191">
        <f>S132*H132</f>
        <v>0</v>
      </c>
      <c r="AR132" s="17" t="s">
        <v>166</v>
      </c>
      <c r="AT132" s="17" t="s">
        <v>264</v>
      </c>
      <c r="AU132" s="17" t="s">
        <v>81</v>
      </c>
      <c r="AY132" s="17" t="s">
        <v>122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22</v>
      </c>
      <c r="BK132" s="192">
        <f>ROUND(I132*H132,2)</f>
        <v>0</v>
      </c>
      <c r="BL132" s="17" t="s">
        <v>128</v>
      </c>
      <c r="BM132" s="17" t="s">
        <v>268</v>
      </c>
    </row>
    <row r="133" spans="2:65" s="12" customFormat="1">
      <c r="B133" s="205"/>
      <c r="C133" s="206"/>
      <c r="D133" s="195" t="s">
        <v>130</v>
      </c>
      <c r="E133" s="217" t="s">
        <v>20</v>
      </c>
      <c r="F133" s="218" t="s">
        <v>269</v>
      </c>
      <c r="G133" s="206"/>
      <c r="H133" s="219">
        <v>50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130</v>
      </c>
      <c r="AU133" s="216" t="s">
        <v>81</v>
      </c>
      <c r="AV133" s="12" t="s">
        <v>81</v>
      </c>
      <c r="AW133" s="12" t="s">
        <v>37</v>
      </c>
      <c r="AX133" s="12" t="s">
        <v>73</v>
      </c>
      <c r="AY133" s="216" t="s">
        <v>122</v>
      </c>
    </row>
    <row r="134" spans="2:65" s="12" customFormat="1">
      <c r="B134" s="205"/>
      <c r="C134" s="206"/>
      <c r="D134" s="195" t="s">
        <v>130</v>
      </c>
      <c r="E134" s="217" t="s">
        <v>20</v>
      </c>
      <c r="F134" s="218" t="s">
        <v>270</v>
      </c>
      <c r="G134" s="206"/>
      <c r="H134" s="219">
        <v>0.6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130</v>
      </c>
      <c r="AU134" s="216" t="s">
        <v>81</v>
      </c>
      <c r="AV134" s="12" t="s">
        <v>81</v>
      </c>
      <c r="AW134" s="12" t="s">
        <v>37</v>
      </c>
      <c r="AX134" s="12" t="s">
        <v>73</v>
      </c>
      <c r="AY134" s="216" t="s">
        <v>122</v>
      </c>
    </row>
    <row r="135" spans="2:65" s="12" customFormat="1">
      <c r="B135" s="205"/>
      <c r="C135" s="206"/>
      <c r="D135" s="195" t="s">
        <v>130</v>
      </c>
      <c r="E135" s="217" t="s">
        <v>20</v>
      </c>
      <c r="F135" s="218" t="s">
        <v>271</v>
      </c>
      <c r="G135" s="206"/>
      <c r="H135" s="219">
        <v>9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130</v>
      </c>
      <c r="AU135" s="216" t="s">
        <v>81</v>
      </c>
      <c r="AV135" s="12" t="s">
        <v>81</v>
      </c>
      <c r="AW135" s="12" t="s">
        <v>37</v>
      </c>
      <c r="AX135" s="12" t="s">
        <v>73</v>
      </c>
      <c r="AY135" s="216" t="s">
        <v>122</v>
      </c>
    </row>
    <row r="136" spans="2:65" s="12" customFormat="1">
      <c r="B136" s="205"/>
      <c r="C136" s="206"/>
      <c r="D136" s="195" t="s">
        <v>130</v>
      </c>
      <c r="E136" s="217" t="s">
        <v>20</v>
      </c>
      <c r="F136" s="218" t="s">
        <v>272</v>
      </c>
      <c r="G136" s="206"/>
      <c r="H136" s="219">
        <v>2.4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130</v>
      </c>
      <c r="AU136" s="216" t="s">
        <v>81</v>
      </c>
      <c r="AV136" s="12" t="s">
        <v>81</v>
      </c>
      <c r="AW136" s="12" t="s">
        <v>37</v>
      </c>
      <c r="AX136" s="12" t="s">
        <v>73</v>
      </c>
      <c r="AY136" s="216" t="s">
        <v>122</v>
      </c>
    </row>
    <row r="137" spans="2:65" s="12" customFormat="1">
      <c r="B137" s="205"/>
      <c r="C137" s="206"/>
      <c r="D137" s="195" t="s">
        <v>130</v>
      </c>
      <c r="E137" s="217" t="s">
        <v>20</v>
      </c>
      <c r="F137" s="218" t="s">
        <v>273</v>
      </c>
      <c r="G137" s="206"/>
      <c r="H137" s="219">
        <v>4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130</v>
      </c>
      <c r="AU137" s="216" t="s">
        <v>81</v>
      </c>
      <c r="AV137" s="12" t="s">
        <v>81</v>
      </c>
      <c r="AW137" s="12" t="s">
        <v>37</v>
      </c>
      <c r="AX137" s="12" t="s">
        <v>73</v>
      </c>
      <c r="AY137" s="216" t="s">
        <v>122</v>
      </c>
    </row>
    <row r="138" spans="2:65" s="12" customFormat="1">
      <c r="B138" s="205"/>
      <c r="C138" s="206"/>
      <c r="D138" s="195" t="s">
        <v>130</v>
      </c>
      <c r="E138" s="217" t="s">
        <v>20</v>
      </c>
      <c r="F138" s="218" t="s">
        <v>274</v>
      </c>
      <c r="G138" s="206"/>
      <c r="H138" s="219">
        <v>18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130</v>
      </c>
      <c r="AU138" s="216" t="s">
        <v>81</v>
      </c>
      <c r="AV138" s="12" t="s">
        <v>81</v>
      </c>
      <c r="AW138" s="12" t="s">
        <v>37</v>
      </c>
      <c r="AX138" s="12" t="s">
        <v>73</v>
      </c>
      <c r="AY138" s="216" t="s">
        <v>122</v>
      </c>
    </row>
    <row r="139" spans="2:65" s="13" customFormat="1">
      <c r="B139" s="223"/>
      <c r="C139" s="224"/>
      <c r="D139" s="207" t="s">
        <v>130</v>
      </c>
      <c r="E139" s="225" t="s">
        <v>20</v>
      </c>
      <c r="F139" s="226" t="s">
        <v>215</v>
      </c>
      <c r="G139" s="224"/>
      <c r="H139" s="227">
        <v>84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130</v>
      </c>
      <c r="AU139" s="233" t="s">
        <v>81</v>
      </c>
      <c r="AV139" s="13" t="s">
        <v>128</v>
      </c>
      <c r="AW139" s="13" t="s">
        <v>37</v>
      </c>
      <c r="AX139" s="13" t="s">
        <v>22</v>
      </c>
      <c r="AY139" s="233" t="s">
        <v>122</v>
      </c>
    </row>
    <row r="140" spans="2:65" s="1" customFormat="1" ht="44.25" customHeight="1">
      <c r="B140" s="34"/>
      <c r="C140" s="181" t="s">
        <v>171</v>
      </c>
      <c r="D140" s="181" t="s">
        <v>124</v>
      </c>
      <c r="E140" s="182" t="s">
        <v>275</v>
      </c>
      <c r="F140" s="183" t="s">
        <v>276</v>
      </c>
      <c r="G140" s="184" t="s">
        <v>277</v>
      </c>
      <c r="H140" s="185">
        <v>18.2</v>
      </c>
      <c r="I140" s="186"/>
      <c r="J140" s="187">
        <f>ROUND(I140*H140,2)</f>
        <v>0</v>
      </c>
      <c r="K140" s="183" t="s">
        <v>141</v>
      </c>
      <c r="L140" s="54"/>
      <c r="M140" s="188" t="s">
        <v>20</v>
      </c>
      <c r="N140" s="189" t="s">
        <v>44</v>
      </c>
      <c r="O140" s="35"/>
      <c r="P140" s="190">
        <f>O140*H140</f>
        <v>0</v>
      </c>
      <c r="Q140" s="190">
        <v>5.7910000000000003E-2</v>
      </c>
      <c r="R140" s="190">
        <f>Q140*H140</f>
        <v>1.0539620000000001</v>
      </c>
      <c r="S140" s="190">
        <v>0</v>
      </c>
      <c r="T140" s="191">
        <f>S140*H140</f>
        <v>0</v>
      </c>
      <c r="AR140" s="17" t="s">
        <v>128</v>
      </c>
      <c r="AT140" s="17" t="s">
        <v>124</v>
      </c>
      <c r="AU140" s="17" t="s">
        <v>81</v>
      </c>
      <c r="AY140" s="17" t="s">
        <v>122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7" t="s">
        <v>22</v>
      </c>
      <c r="BK140" s="192">
        <f>ROUND(I140*H140,2)</f>
        <v>0</v>
      </c>
      <c r="BL140" s="17" t="s">
        <v>128</v>
      </c>
      <c r="BM140" s="17" t="s">
        <v>278</v>
      </c>
    </row>
    <row r="141" spans="2:65" s="12" customFormat="1" ht="27">
      <c r="B141" s="205"/>
      <c r="C141" s="206"/>
      <c r="D141" s="195" t="s">
        <v>130</v>
      </c>
      <c r="E141" s="217" t="s">
        <v>20</v>
      </c>
      <c r="F141" s="218" t="s">
        <v>279</v>
      </c>
      <c r="G141" s="206"/>
      <c r="H141" s="219">
        <v>6.5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130</v>
      </c>
      <c r="AU141" s="216" t="s">
        <v>81</v>
      </c>
      <c r="AV141" s="12" t="s">
        <v>81</v>
      </c>
      <c r="AW141" s="12" t="s">
        <v>37</v>
      </c>
      <c r="AX141" s="12" t="s">
        <v>73</v>
      </c>
      <c r="AY141" s="216" t="s">
        <v>122</v>
      </c>
    </row>
    <row r="142" spans="2:65" s="12" customFormat="1">
      <c r="B142" s="205"/>
      <c r="C142" s="206"/>
      <c r="D142" s="195" t="s">
        <v>130</v>
      </c>
      <c r="E142" s="217" t="s">
        <v>20</v>
      </c>
      <c r="F142" s="218" t="s">
        <v>280</v>
      </c>
      <c r="G142" s="206"/>
      <c r="H142" s="219">
        <v>1.3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130</v>
      </c>
      <c r="AU142" s="216" t="s">
        <v>81</v>
      </c>
      <c r="AV142" s="12" t="s">
        <v>81</v>
      </c>
      <c r="AW142" s="12" t="s">
        <v>37</v>
      </c>
      <c r="AX142" s="12" t="s">
        <v>73</v>
      </c>
      <c r="AY142" s="216" t="s">
        <v>122</v>
      </c>
    </row>
    <row r="143" spans="2:65" s="12" customFormat="1">
      <c r="B143" s="205"/>
      <c r="C143" s="206"/>
      <c r="D143" s="195" t="s">
        <v>130</v>
      </c>
      <c r="E143" s="217" t="s">
        <v>20</v>
      </c>
      <c r="F143" s="218" t="s">
        <v>281</v>
      </c>
      <c r="G143" s="206"/>
      <c r="H143" s="219">
        <v>2.6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130</v>
      </c>
      <c r="AU143" s="216" t="s">
        <v>81</v>
      </c>
      <c r="AV143" s="12" t="s">
        <v>81</v>
      </c>
      <c r="AW143" s="12" t="s">
        <v>37</v>
      </c>
      <c r="AX143" s="12" t="s">
        <v>73</v>
      </c>
      <c r="AY143" s="216" t="s">
        <v>122</v>
      </c>
    </row>
    <row r="144" spans="2:65" s="12" customFormat="1">
      <c r="B144" s="205"/>
      <c r="C144" s="206"/>
      <c r="D144" s="195" t="s">
        <v>130</v>
      </c>
      <c r="E144" s="217" t="s">
        <v>20</v>
      </c>
      <c r="F144" s="218" t="s">
        <v>282</v>
      </c>
      <c r="G144" s="206"/>
      <c r="H144" s="219">
        <v>1.3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130</v>
      </c>
      <c r="AU144" s="216" t="s">
        <v>81</v>
      </c>
      <c r="AV144" s="12" t="s">
        <v>81</v>
      </c>
      <c r="AW144" s="12" t="s">
        <v>37</v>
      </c>
      <c r="AX144" s="12" t="s">
        <v>73</v>
      </c>
      <c r="AY144" s="216" t="s">
        <v>122</v>
      </c>
    </row>
    <row r="145" spans="2:65" s="12" customFormat="1">
      <c r="B145" s="205"/>
      <c r="C145" s="206"/>
      <c r="D145" s="195" t="s">
        <v>130</v>
      </c>
      <c r="E145" s="217" t="s">
        <v>20</v>
      </c>
      <c r="F145" s="218" t="s">
        <v>283</v>
      </c>
      <c r="G145" s="206"/>
      <c r="H145" s="219">
        <v>2.6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130</v>
      </c>
      <c r="AU145" s="216" t="s">
        <v>81</v>
      </c>
      <c r="AV145" s="12" t="s">
        <v>81</v>
      </c>
      <c r="AW145" s="12" t="s">
        <v>37</v>
      </c>
      <c r="AX145" s="12" t="s">
        <v>73</v>
      </c>
      <c r="AY145" s="216" t="s">
        <v>122</v>
      </c>
    </row>
    <row r="146" spans="2:65" s="12" customFormat="1">
      <c r="B146" s="205"/>
      <c r="C146" s="206"/>
      <c r="D146" s="195" t="s">
        <v>130</v>
      </c>
      <c r="E146" s="217" t="s">
        <v>20</v>
      </c>
      <c r="F146" s="218" t="s">
        <v>284</v>
      </c>
      <c r="G146" s="206"/>
      <c r="H146" s="219">
        <v>3.9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130</v>
      </c>
      <c r="AU146" s="216" t="s">
        <v>81</v>
      </c>
      <c r="AV146" s="12" t="s">
        <v>81</v>
      </c>
      <c r="AW146" s="12" t="s">
        <v>37</v>
      </c>
      <c r="AX146" s="12" t="s">
        <v>73</v>
      </c>
      <c r="AY146" s="216" t="s">
        <v>122</v>
      </c>
    </row>
    <row r="147" spans="2:65" s="13" customFormat="1">
      <c r="B147" s="223"/>
      <c r="C147" s="224"/>
      <c r="D147" s="207" t="s">
        <v>130</v>
      </c>
      <c r="E147" s="225" t="s">
        <v>20</v>
      </c>
      <c r="F147" s="226" t="s">
        <v>215</v>
      </c>
      <c r="G147" s="224"/>
      <c r="H147" s="227">
        <v>18.2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130</v>
      </c>
      <c r="AU147" s="233" t="s">
        <v>81</v>
      </c>
      <c r="AV147" s="13" t="s">
        <v>128</v>
      </c>
      <c r="AW147" s="13" t="s">
        <v>37</v>
      </c>
      <c r="AX147" s="13" t="s">
        <v>22</v>
      </c>
      <c r="AY147" s="233" t="s">
        <v>122</v>
      </c>
    </row>
    <row r="148" spans="2:65" s="1" customFormat="1" ht="31.5" customHeight="1">
      <c r="B148" s="34"/>
      <c r="C148" s="181" t="s">
        <v>27</v>
      </c>
      <c r="D148" s="181" t="s">
        <v>124</v>
      </c>
      <c r="E148" s="182" t="s">
        <v>285</v>
      </c>
      <c r="F148" s="183" t="s">
        <v>286</v>
      </c>
      <c r="G148" s="184" t="s">
        <v>267</v>
      </c>
      <c r="H148" s="185">
        <v>102</v>
      </c>
      <c r="I148" s="186"/>
      <c r="J148" s="187">
        <f>ROUND(I148*H148,2)</f>
        <v>0</v>
      </c>
      <c r="K148" s="183" t="s">
        <v>20</v>
      </c>
      <c r="L148" s="54"/>
      <c r="M148" s="188" t="s">
        <v>20</v>
      </c>
      <c r="N148" s="189" t="s">
        <v>44</v>
      </c>
      <c r="O148" s="35"/>
      <c r="P148" s="190">
        <f>O148*H148</f>
        <v>0</v>
      </c>
      <c r="Q148" s="190">
        <v>6.4999999999999997E-3</v>
      </c>
      <c r="R148" s="190">
        <f>Q148*H148</f>
        <v>0.66299999999999992</v>
      </c>
      <c r="S148" s="190">
        <v>0</v>
      </c>
      <c r="T148" s="191">
        <f>S148*H148</f>
        <v>0</v>
      </c>
      <c r="AR148" s="17" t="s">
        <v>128</v>
      </c>
      <c r="AT148" s="17" t="s">
        <v>124</v>
      </c>
      <c r="AU148" s="17" t="s">
        <v>81</v>
      </c>
      <c r="AY148" s="17" t="s">
        <v>122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22</v>
      </c>
      <c r="BK148" s="192">
        <f>ROUND(I148*H148,2)</f>
        <v>0</v>
      </c>
      <c r="BL148" s="17" t="s">
        <v>128</v>
      </c>
      <c r="BM148" s="17" t="s">
        <v>287</v>
      </c>
    </row>
    <row r="149" spans="2:65" s="12" customFormat="1">
      <c r="B149" s="205"/>
      <c r="C149" s="206"/>
      <c r="D149" s="195" t="s">
        <v>130</v>
      </c>
      <c r="E149" s="217" t="s">
        <v>20</v>
      </c>
      <c r="F149" s="218" t="s">
        <v>288</v>
      </c>
      <c r="G149" s="206"/>
      <c r="H149" s="219">
        <v>25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130</v>
      </c>
      <c r="AU149" s="216" t="s">
        <v>81</v>
      </c>
      <c r="AV149" s="12" t="s">
        <v>81</v>
      </c>
      <c r="AW149" s="12" t="s">
        <v>37</v>
      </c>
      <c r="AX149" s="12" t="s">
        <v>73</v>
      </c>
      <c r="AY149" s="216" t="s">
        <v>122</v>
      </c>
    </row>
    <row r="150" spans="2:65" s="12" customFormat="1">
      <c r="B150" s="205"/>
      <c r="C150" s="206"/>
      <c r="D150" s="195" t="s">
        <v>130</v>
      </c>
      <c r="E150" s="217" t="s">
        <v>20</v>
      </c>
      <c r="F150" s="218" t="s">
        <v>289</v>
      </c>
      <c r="G150" s="206"/>
      <c r="H150" s="219">
        <v>6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130</v>
      </c>
      <c r="AU150" s="216" t="s">
        <v>81</v>
      </c>
      <c r="AV150" s="12" t="s">
        <v>81</v>
      </c>
      <c r="AW150" s="12" t="s">
        <v>37</v>
      </c>
      <c r="AX150" s="12" t="s">
        <v>73</v>
      </c>
      <c r="AY150" s="216" t="s">
        <v>122</v>
      </c>
    </row>
    <row r="151" spans="2:65" s="12" customFormat="1">
      <c r="B151" s="205"/>
      <c r="C151" s="206"/>
      <c r="D151" s="195" t="s">
        <v>130</v>
      </c>
      <c r="E151" s="217" t="s">
        <v>20</v>
      </c>
      <c r="F151" s="218" t="s">
        <v>290</v>
      </c>
      <c r="G151" s="206"/>
      <c r="H151" s="219">
        <v>15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130</v>
      </c>
      <c r="AU151" s="216" t="s">
        <v>81</v>
      </c>
      <c r="AV151" s="12" t="s">
        <v>81</v>
      </c>
      <c r="AW151" s="12" t="s">
        <v>37</v>
      </c>
      <c r="AX151" s="12" t="s">
        <v>73</v>
      </c>
      <c r="AY151" s="216" t="s">
        <v>122</v>
      </c>
    </row>
    <row r="152" spans="2:65" s="12" customFormat="1">
      <c r="B152" s="205"/>
      <c r="C152" s="206"/>
      <c r="D152" s="195" t="s">
        <v>130</v>
      </c>
      <c r="E152" s="217" t="s">
        <v>20</v>
      </c>
      <c r="F152" s="218" t="s">
        <v>291</v>
      </c>
      <c r="G152" s="206"/>
      <c r="H152" s="219">
        <v>6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130</v>
      </c>
      <c r="AU152" s="216" t="s">
        <v>81</v>
      </c>
      <c r="AV152" s="12" t="s">
        <v>81</v>
      </c>
      <c r="AW152" s="12" t="s">
        <v>37</v>
      </c>
      <c r="AX152" s="12" t="s">
        <v>73</v>
      </c>
      <c r="AY152" s="216" t="s">
        <v>122</v>
      </c>
    </row>
    <row r="153" spans="2:65" s="12" customFormat="1">
      <c r="B153" s="205"/>
      <c r="C153" s="206"/>
      <c r="D153" s="195" t="s">
        <v>130</v>
      </c>
      <c r="E153" s="217" t="s">
        <v>20</v>
      </c>
      <c r="F153" s="218" t="s">
        <v>292</v>
      </c>
      <c r="G153" s="206"/>
      <c r="H153" s="219">
        <v>20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130</v>
      </c>
      <c r="AU153" s="216" t="s">
        <v>81</v>
      </c>
      <c r="AV153" s="12" t="s">
        <v>81</v>
      </c>
      <c r="AW153" s="12" t="s">
        <v>37</v>
      </c>
      <c r="AX153" s="12" t="s">
        <v>73</v>
      </c>
      <c r="AY153" s="216" t="s">
        <v>122</v>
      </c>
    </row>
    <row r="154" spans="2:65" s="12" customFormat="1">
      <c r="B154" s="205"/>
      <c r="C154" s="206"/>
      <c r="D154" s="195" t="s">
        <v>130</v>
      </c>
      <c r="E154" s="217" t="s">
        <v>20</v>
      </c>
      <c r="F154" s="218" t="s">
        <v>293</v>
      </c>
      <c r="G154" s="206"/>
      <c r="H154" s="219">
        <v>30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130</v>
      </c>
      <c r="AU154" s="216" t="s">
        <v>81</v>
      </c>
      <c r="AV154" s="12" t="s">
        <v>81</v>
      </c>
      <c r="AW154" s="12" t="s">
        <v>37</v>
      </c>
      <c r="AX154" s="12" t="s">
        <v>73</v>
      </c>
      <c r="AY154" s="216" t="s">
        <v>122</v>
      </c>
    </row>
    <row r="155" spans="2:65" s="13" customFormat="1">
      <c r="B155" s="223"/>
      <c r="C155" s="224"/>
      <c r="D155" s="207" t="s">
        <v>130</v>
      </c>
      <c r="E155" s="225" t="s">
        <v>20</v>
      </c>
      <c r="F155" s="226" t="s">
        <v>215</v>
      </c>
      <c r="G155" s="224"/>
      <c r="H155" s="227">
        <v>102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130</v>
      </c>
      <c r="AU155" s="233" t="s">
        <v>81</v>
      </c>
      <c r="AV155" s="13" t="s">
        <v>128</v>
      </c>
      <c r="AW155" s="13" t="s">
        <v>37</v>
      </c>
      <c r="AX155" s="13" t="s">
        <v>22</v>
      </c>
      <c r="AY155" s="233" t="s">
        <v>122</v>
      </c>
    </row>
    <row r="156" spans="2:65" s="1" customFormat="1" ht="31.5" customHeight="1">
      <c r="B156" s="34"/>
      <c r="C156" s="181" t="s">
        <v>180</v>
      </c>
      <c r="D156" s="181" t="s">
        <v>124</v>
      </c>
      <c r="E156" s="182" t="s">
        <v>294</v>
      </c>
      <c r="F156" s="183" t="s">
        <v>295</v>
      </c>
      <c r="G156" s="184" t="s">
        <v>277</v>
      </c>
      <c r="H156" s="185">
        <v>127.42</v>
      </c>
      <c r="I156" s="186"/>
      <c r="J156" s="187">
        <f>ROUND(I156*H156,2)</f>
        <v>0</v>
      </c>
      <c r="K156" s="183" t="s">
        <v>141</v>
      </c>
      <c r="L156" s="54"/>
      <c r="M156" s="188" t="s">
        <v>20</v>
      </c>
      <c r="N156" s="189" t="s">
        <v>44</v>
      </c>
      <c r="O156" s="35"/>
      <c r="P156" s="190">
        <f>O156*H156</f>
        <v>0</v>
      </c>
      <c r="Q156" s="190">
        <v>1.3050000000000001E-2</v>
      </c>
      <c r="R156" s="190">
        <f>Q156*H156</f>
        <v>1.6628310000000002</v>
      </c>
      <c r="S156" s="190">
        <v>0</v>
      </c>
      <c r="T156" s="191">
        <f>S156*H156</f>
        <v>0</v>
      </c>
      <c r="AR156" s="17" t="s">
        <v>128</v>
      </c>
      <c r="AT156" s="17" t="s">
        <v>124</v>
      </c>
      <c r="AU156" s="17" t="s">
        <v>81</v>
      </c>
      <c r="AY156" s="17" t="s">
        <v>122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22</v>
      </c>
      <c r="BK156" s="192">
        <f>ROUND(I156*H156,2)</f>
        <v>0</v>
      </c>
      <c r="BL156" s="17" t="s">
        <v>128</v>
      </c>
      <c r="BM156" s="17" t="s">
        <v>296</v>
      </c>
    </row>
    <row r="157" spans="2:65" s="12" customFormat="1" ht="27">
      <c r="B157" s="205"/>
      <c r="C157" s="206"/>
      <c r="D157" s="195" t="s">
        <v>130</v>
      </c>
      <c r="E157" s="217" t="s">
        <v>20</v>
      </c>
      <c r="F157" s="218" t="s">
        <v>297</v>
      </c>
      <c r="G157" s="206"/>
      <c r="H157" s="219">
        <v>50.42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130</v>
      </c>
      <c r="AU157" s="216" t="s">
        <v>81</v>
      </c>
      <c r="AV157" s="12" t="s">
        <v>81</v>
      </c>
      <c r="AW157" s="12" t="s">
        <v>37</v>
      </c>
      <c r="AX157" s="12" t="s">
        <v>73</v>
      </c>
      <c r="AY157" s="216" t="s">
        <v>122</v>
      </c>
    </row>
    <row r="158" spans="2:65" s="12" customFormat="1">
      <c r="B158" s="205"/>
      <c r="C158" s="206"/>
      <c r="D158" s="195" t="s">
        <v>130</v>
      </c>
      <c r="E158" s="217" t="s">
        <v>20</v>
      </c>
      <c r="F158" s="218" t="s">
        <v>298</v>
      </c>
      <c r="G158" s="206"/>
      <c r="H158" s="219">
        <v>6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130</v>
      </c>
      <c r="AU158" s="216" t="s">
        <v>81</v>
      </c>
      <c r="AV158" s="12" t="s">
        <v>81</v>
      </c>
      <c r="AW158" s="12" t="s">
        <v>37</v>
      </c>
      <c r="AX158" s="12" t="s">
        <v>73</v>
      </c>
      <c r="AY158" s="216" t="s">
        <v>122</v>
      </c>
    </row>
    <row r="159" spans="2:65" s="12" customFormat="1">
      <c r="B159" s="205"/>
      <c r="C159" s="206"/>
      <c r="D159" s="195" t="s">
        <v>130</v>
      </c>
      <c r="E159" s="217" t="s">
        <v>20</v>
      </c>
      <c r="F159" s="218" t="s">
        <v>290</v>
      </c>
      <c r="G159" s="206"/>
      <c r="H159" s="219">
        <v>15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130</v>
      </c>
      <c r="AU159" s="216" t="s">
        <v>81</v>
      </c>
      <c r="AV159" s="12" t="s">
        <v>81</v>
      </c>
      <c r="AW159" s="12" t="s">
        <v>37</v>
      </c>
      <c r="AX159" s="12" t="s">
        <v>73</v>
      </c>
      <c r="AY159" s="216" t="s">
        <v>122</v>
      </c>
    </row>
    <row r="160" spans="2:65" s="12" customFormat="1">
      <c r="B160" s="205"/>
      <c r="C160" s="206"/>
      <c r="D160" s="195" t="s">
        <v>130</v>
      </c>
      <c r="E160" s="217" t="s">
        <v>20</v>
      </c>
      <c r="F160" s="218" t="s">
        <v>291</v>
      </c>
      <c r="G160" s="206"/>
      <c r="H160" s="219">
        <v>6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130</v>
      </c>
      <c r="AU160" s="216" t="s">
        <v>81</v>
      </c>
      <c r="AV160" s="12" t="s">
        <v>81</v>
      </c>
      <c r="AW160" s="12" t="s">
        <v>37</v>
      </c>
      <c r="AX160" s="12" t="s">
        <v>73</v>
      </c>
      <c r="AY160" s="216" t="s">
        <v>122</v>
      </c>
    </row>
    <row r="161" spans="2:65" s="12" customFormat="1">
      <c r="B161" s="205"/>
      <c r="C161" s="206"/>
      <c r="D161" s="195" t="s">
        <v>130</v>
      </c>
      <c r="E161" s="217" t="s">
        <v>20</v>
      </c>
      <c r="F161" s="218" t="s">
        <v>292</v>
      </c>
      <c r="G161" s="206"/>
      <c r="H161" s="219">
        <v>20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130</v>
      </c>
      <c r="AU161" s="216" t="s">
        <v>81</v>
      </c>
      <c r="AV161" s="12" t="s">
        <v>81</v>
      </c>
      <c r="AW161" s="12" t="s">
        <v>37</v>
      </c>
      <c r="AX161" s="12" t="s">
        <v>73</v>
      </c>
      <c r="AY161" s="216" t="s">
        <v>122</v>
      </c>
    </row>
    <row r="162" spans="2:65" s="12" customFormat="1">
      <c r="B162" s="205"/>
      <c r="C162" s="206"/>
      <c r="D162" s="195" t="s">
        <v>130</v>
      </c>
      <c r="E162" s="217" t="s">
        <v>20</v>
      </c>
      <c r="F162" s="218" t="s">
        <v>293</v>
      </c>
      <c r="G162" s="206"/>
      <c r="H162" s="219">
        <v>30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130</v>
      </c>
      <c r="AU162" s="216" t="s">
        <v>81</v>
      </c>
      <c r="AV162" s="12" t="s">
        <v>81</v>
      </c>
      <c r="AW162" s="12" t="s">
        <v>37</v>
      </c>
      <c r="AX162" s="12" t="s">
        <v>73</v>
      </c>
      <c r="AY162" s="216" t="s">
        <v>122</v>
      </c>
    </row>
    <row r="163" spans="2:65" s="13" customFormat="1">
      <c r="B163" s="223"/>
      <c r="C163" s="224"/>
      <c r="D163" s="195" t="s">
        <v>130</v>
      </c>
      <c r="E163" s="244" t="s">
        <v>20</v>
      </c>
      <c r="F163" s="245" t="s">
        <v>215</v>
      </c>
      <c r="G163" s="224"/>
      <c r="H163" s="246">
        <v>127.42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130</v>
      </c>
      <c r="AU163" s="233" t="s">
        <v>81</v>
      </c>
      <c r="AV163" s="13" t="s">
        <v>128</v>
      </c>
      <c r="AW163" s="13" t="s">
        <v>37</v>
      </c>
      <c r="AX163" s="13" t="s">
        <v>22</v>
      </c>
      <c r="AY163" s="233" t="s">
        <v>122</v>
      </c>
    </row>
    <row r="164" spans="2:65" s="10" customFormat="1" ht="29.85" customHeight="1">
      <c r="B164" s="164"/>
      <c r="C164" s="165"/>
      <c r="D164" s="178" t="s">
        <v>72</v>
      </c>
      <c r="E164" s="179" t="s">
        <v>171</v>
      </c>
      <c r="F164" s="179" t="s">
        <v>187</v>
      </c>
      <c r="G164" s="165"/>
      <c r="H164" s="165"/>
      <c r="I164" s="168"/>
      <c r="J164" s="180">
        <f>BK164</f>
        <v>0</v>
      </c>
      <c r="K164" s="165"/>
      <c r="L164" s="170"/>
      <c r="M164" s="171"/>
      <c r="N164" s="172"/>
      <c r="O164" s="172"/>
      <c r="P164" s="173">
        <f>SUM(P165:P191)</f>
        <v>0</v>
      </c>
      <c r="Q164" s="172"/>
      <c r="R164" s="173">
        <f>SUM(R165:R191)</f>
        <v>0</v>
      </c>
      <c r="S164" s="172"/>
      <c r="T164" s="174">
        <f>SUM(T165:T191)</f>
        <v>0</v>
      </c>
      <c r="AR164" s="175" t="s">
        <v>22</v>
      </c>
      <c r="AT164" s="176" t="s">
        <v>72</v>
      </c>
      <c r="AU164" s="176" t="s">
        <v>22</v>
      </c>
      <c r="AY164" s="175" t="s">
        <v>122</v>
      </c>
      <c r="BK164" s="177">
        <f>SUM(BK165:BK191)</f>
        <v>0</v>
      </c>
    </row>
    <row r="165" spans="2:65" s="1" customFormat="1" ht="22.5" customHeight="1">
      <c r="B165" s="34"/>
      <c r="C165" s="181" t="s">
        <v>188</v>
      </c>
      <c r="D165" s="181" t="s">
        <v>124</v>
      </c>
      <c r="E165" s="182" t="s">
        <v>299</v>
      </c>
      <c r="F165" s="183" t="s">
        <v>182</v>
      </c>
      <c r="G165" s="184" t="s">
        <v>277</v>
      </c>
      <c r="H165" s="185">
        <v>7</v>
      </c>
      <c r="I165" s="186"/>
      <c r="J165" s="187">
        <f>ROUND(I165*H165,2)</f>
        <v>0</v>
      </c>
      <c r="K165" s="183" t="s">
        <v>20</v>
      </c>
      <c r="L165" s="54"/>
      <c r="M165" s="188" t="s">
        <v>20</v>
      </c>
      <c r="N165" s="189" t="s">
        <v>44</v>
      </c>
      <c r="O165" s="35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AR165" s="17" t="s">
        <v>128</v>
      </c>
      <c r="AT165" s="17" t="s">
        <v>124</v>
      </c>
      <c r="AU165" s="17" t="s">
        <v>81</v>
      </c>
      <c r="AY165" s="17" t="s">
        <v>122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22</v>
      </c>
      <c r="BK165" s="192">
        <f>ROUND(I165*H165,2)</f>
        <v>0</v>
      </c>
      <c r="BL165" s="17" t="s">
        <v>128</v>
      </c>
      <c r="BM165" s="17" t="s">
        <v>300</v>
      </c>
    </row>
    <row r="166" spans="2:65" s="11" customFormat="1" ht="27">
      <c r="B166" s="193"/>
      <c r="C166" s="194"/>
      <c r="D166" s="195" t="s">
        <v>130</v>
      </c>
      <c r="E166" s="196" t="s">
        <v>20</v>
      </c>
      <c r="F166" s="197" t="s">
        <v>301</v>
      </c>
      <c r="G166" s="194"/>
      <c r="H166" s="198" t="s">
        <v>20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130</v>
      </c>
      <c r="AU166" s="204" t="s">
        <v>81</v>
      </c>
      <c r="AV166" s="11" t="s">
        <v>22</v>
      </c>
      <c r="AW166" s="11" t="s">
        <v>37</v>
      </c>
      <c r="AX166" s="11" t="s">
        <v>73</v>
      </c>
      <c r="AY166" s="204" t="s">
        <v>122</v>
      </c>
    </row>
    <row r="167" spans="2:65" s="12" customFormat="1" ht="27">
      <c r="B167" s="205"/>
      <c r="C167" s="206"/>
      <c r="D167" s="207" t="s">
        <v>130</v>
      </c>
      <c r="E167" s="208" t="s">
        <v>20</v>
      </c>
      <c r="F167" s="209" t="s">
        <v>302</v>
      </c>
      <c r="G167" s="206"/>
      <c r="H167" s="210">
        <v>7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130</v>
      </c>
      <c r="AU167" s="216" t="s">
        <v>81</v>
      </c>
      <c r="AV167" s="12" t="s">
        <v>81</v>
      </c>
      <c r="AW167" s="12" t="s">
        <v>37</v>
      </c>
      <c r="AX167" s="12" t="s">
        <v>73</v>
      </c>
      <c r="AY167" s="216" t="s">
        <v>122</v>
      </c>
    </row>
    <row r="168" spans="2:65" s="1" customFormat="1" ht="22.5" customHeight="1">
      <c r="B168" s="34"/>
      <c r="C168" s="181" t="s">
        <v>194</v>
      </c>
      <c r="D168" s="181" t="s">
        <v>124</v>
      </c>
      <c r="E168" s="182" t="s">
        <v>303</v>
      </c>
      <c r="F168" s="183" t="s">
        <v>182</v>
      </c>
      <c r="G168" s="184" t="s">
        <v>277</v>
      </c>
      <c r="H168" s="185">
        <v>2</v>
      </c>
      <c r="I168" s="186"/>
      <c r="J168" s="187">
        <f>ROUND(I168*H168,2)</f>
        <v>0</v>
      </c>
      <c r="K168" s="183" t="s">
        <v>20</v>
      </c>
      <c r="L168" s="54"/>
      <c r="M168" s="188" t="s">
        <v>20</v>
      </c>
      <c r="N168" s="189" t="s">
        <v>44</v>
      </c>
      <c r="O168" s="3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AR168" s="17" t="s">
        <v>128</v>
      </c>
      <c r="AT168" s="17" t="s">
        <v>124</v>
      </c>
      <c r="AU168" s="17" t="s">
        <v>81</v>
      </c>
      <c r="AY168" s="17" t="s">
        <v>122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22</v>
      </c>
      <c r="BK168" s="192">
        <f>ROUND(I168*H168,2)</f>
        <v>0</v>
      </c>
      <c r="BL168" s="17" t="s">
        <v>128</v>
      </c>
      <c r="BM168" s="17" t="s">
        <v>304</v>
      </c>
    </row>
    <row r="169" spans="2:65" s="11" customFormat="1">
      <c r="B169" s="193"/>
      <c r="C169" s="194"/>
      <c r="D169" s="195" t="s">
        <v>130</v>
      </c>
      <c r="E169" s="196" t="s">
        <v>20</v>
      </c>
      <c r="F169" s="197" t="s">
        <v>305</v>
      </c>
      <c r="G169" s="194"/>
      <c r="H169" s="198" t="s">
        <v>20</v>
      </c>
      <c r="I169" s="199"/>
      <c r="J169" s="194"/>
      <c r="K169" s="194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130</v>
      </c>
      <c r="AU169" s="204" t="s">
        <v>81</v>
      </c>
      <c r="AV169" s="11" t="s">
        <v>22</v>
      </c>
      <c r="AW169" s="11" t="s">
        <v>37</v>
      </c>
      <c r="AX169" s="11" t="s">
        <v>73</v>
      </c>
      <c r="AY169" s="204" t="s">
        <v>122</v>
      </c>
    </row>
    <row r="170" spans="2:65" s="12" customFormat="1">
      <c r="B170" s="205"/>
      <c r="C170" s="206"/>
      <c r="D170" s="195" t="s">
        <v>130</v>
      </c>
      <c r="E170" s="217" t="s">
        <v>20</v>
      </c>
      <c r="F170" s="218" t="s">
        <v>306</v>
      </c>
      <c r="G170" s="206"/>
      <c r="H170" s="219">
        <v>1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130</v>
      </c>
      <c r="AU170" s="216" t="s">
        <v>81</v>
      </c>
      <c r="AV170" s="12" t="s">
        <v>81</v>
      </c>
      <c r="AW170" s="12" t="s">
        <v>37</v>
      </c>
      <c r="AX170" s="12" t="s">
        <v>73</v>
      </c>
      <c r="AY170" s="216" t="s">
        <v>122</v>
      </c>
    </row>
    <row r="171" spans="2:65" s="12" customFormat="1">
      <c r="B171" s="205"/>
      <c r="C171" s="206"/>
      <c r="D171" s="207" t="s">
        <v>130</v>
      </c>
      <c r="E171" s="208" t="s">
        <v>20</v>
      </c>
      <c r="F171" s="209" t="s">
        <v>307</v>
      </c>
      <c r="G171" s="206"/>
      <c r="H171" s="210">
        <v>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130</v>
      </c>
      <c r="AU171" s="216" t="s">
        <v>81</v>
      </c>
      <c r="AV171" s="12" t="s">
        <v>81</v>
      </c>
      <c r="AW171" s="12" t="s">
        <v>37</v>
      </c>
      <c r="AX171" s="12" t="s">
        <v>73</v>
      </c>
      <c r="AY171" s="216" t="s">
        <v>122</v>
      </c>
    </row>
    <row r="172" spans="2:65" s="1" customFormat="1" ht="31.5" customHeight="1">
      <c r="B172" s="34"/>
      <c r="C172" s="181" t="s">
        <v>308</v>
      </c>
      <c r="D172" s="181" t="s">
        <v>124</v>
      </c>
      <c r="E172" s="182" t="s">
        <v>309</v>
      </c>
      <c r="F172" s="183" t="s">
        <v>310</v>
      </c>
      <c r="G172" s="184" t="s">
        <v>148</v>
      </c>
      <c r="H172" s="185">
        <v>26.827000000000002</v>
      </c>
      <c r="I172" s="186"/>
      <c r="J172" s="187">
        <f>ROUND(I172*H172,2)</f>
        <v>0</v>
      </c>
      <c r="K172" s="183" t="s">
        <v>141</v>
      </c>
      <c r="L172" s="54"/>
      <c r="M172" s="188" t="s">
        <v>20</v>
      </c>
      <c r="N172" s="189" t="s">
        <v>44</v>
      </c>
      <c r="O172" s="3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AR172" s="17" t="s">
        <v>128</v>
      </c>
      <c r="AT172" s="17" t="s">
        <v>124</v>
      </c>
      <c r="AU172" s="17" t="s">
        <v>81</v>
      </c>
      <c r="AY172" s="17" t="s">
        <v>122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22</v>
      </c>
      <c r="BK172" s="192">
        <f>ROUND(I172*H172,2)</f>
        <v>0</v>
      </c>
      <c r="BL172" s="17" t="s">
        <v>128</v>
      </c>
      <c r="BM172" s="17" t="s">
        <v>311</v>
      </c>
    </row>
    <row r="173" spans="2:65" s="12" customFormat="1" ht="27">
      <c r="B173" s="205"/>
      <c r="C173" s="206"/>
      <c r="D173" s="195" t="s">
        <v>130</v>
      </c>
      <c r="E173" s="217" t="s">
        <v>20</v>
      </c>
      <c r="F173" s="218" t="s">
        <v>312</v>
      </c>
      <c r="G173" s="206"/>
      <c r="H173" s="219">
        <v>6.3360000000000003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130</v>
      </c>
      <c r="AU173" s="216" t="s">
        <v>81</v>
      </c>
      <c r="AV173" s="12" t="s">
        <v>81</v>
      </c>
      <c r="AW173" s="12" t="s">
        <v>37</v>
      </c>
      <c r="AX173" s="12" t="s">
        <v>73</v>
      </c>
      <c r="AY173" s="216" t="s">
        <v>122</v>
      </c>
    </row>
    <row r="174" spans="2:65" s="12" customFormat="1" ht="27">
      <c r="B174" s="205"/>
      <c r="C174" s="206"/>
      <c r="D174" s="195" t="s">
        <v>130</v>
      </c>
      <c r="E174" s="217" t="s">
        <v>20</v>
      </c>
      <c r="F174" s="218" t="s">
        <v>313</v>
      </c>
      <c r="G174" s="206"/>
      <c r="H174" s="219">
        <v>2.6509999999999998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130</v>
      </c>
      <c r="AU174" s="216" t="s">
        <v>81</v>
      </c>
      <c r="AV174" s="12" t="s">
        <v>81</v>
      </c>
      <c r="AW174" s="12" t="s">
        <v>37</v>
      </c>
      <c r="AX174" s="12" t="s">
        <v>73</v>
      </c>
      <c r="AY174" s="216" t="s">
        <v>122</v>
      </c>
    </row>
    <row r="175" spans="2:65" s="12" customFormat="1">
      <c r="B175" s="205"/>
      <c r="C175" s="206"/>
      <c r="D175" s="195" t="s">
        <v>130</v>
      </c>
      <c r="E175" s="217" t="s">
        <v>20</v>
      </c>
      <c r="F175" s="218" t="s">
        <v>314</v>
      </c>
      <c r="G175" s="206"/>
      <c r="H175" s="219">
        <v>1.39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130</v>
      </c>
      <c r="AU175" s="216" t="s">
        <v>81</v>
      </c>
      <c r="AV175" s="12" t="s">
        <v>81</v>
      </c>
      <c r="AW175" s="12" t="s">
        <v>37</v>
      </c>
      <c r="AX175" s="12" t="s">
        <v>73</v>
      </c>
      <c r="AY175" s="216" t="s">
        <v>122</v>
      </c>
    </row>
    <row r="176" spans="2:65" s="12" customFormat="1">
      <c r="B176" s="205"/>
      <c r="C176" s="206"/>
      <c r="D176" s="195" t="s">
        <v>130</v>
      </c>
      <c r="E176" s="217" t="s">
        <v>20</v>
      </c>
      <c r="F176" s="218" t="s">
        <v>315</v>
      </c>
      <c r="G176" s="206"/>
      <c r="H176" s="219">
        <v>3.4750000000000001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130</v>
      </c>
      <c r="AU176" s="216" t="s">
        <v>81</v>
      </c>
      <c r="AV176" s="12" t="s">
        <v>81</v>
      </c>
      <c r="AW176" s="12" t="s">
        <v>37</v>
      </c>
      <c r="AX176" s="12" t="s">
        <v>73</v>
      </c>
      <c r="AY176" s="216" t="s">
        <v>122</v>
      </c>
    </row>
    <row r="177" spans="2:65" s="12" customFormat="1">
      <c r="B177" s="205"/>
      <c r="C177" s="206"/>
      <c r="D177" s="195" t="s">
        <v>130</v>
      </c>
      <c r="E177" s="217" t="s">
        <v>20</v>
      </c>
      <c r="F177" s="218" t="s">
        <v>316</v>
      </c>
      <c r="G177" s="206"/>
      <c r="H177" s="219">
        <v>1.39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130</v>
      </c>
      <c r="AU177" s="216" t="s">
        <v>81</v>
      </c>
      <c r="AV177" s="12" t="s">
        <v>81</v>
      </c>
      <c r="AW177" s="12" t="s">
        <v>37</v>
      </c>
      <c r="AX177" s="12" t="s">
        <v>73</v>
      </c>
      <c r="AY177" s="216" t="s">
        <v>122</v>
      </c>
    </row>
    <row r="178" spans="2:65" s="12" customFormat="1">
      <c r="B178" s="205"/>
      <c r="C178" s="206"/>
      <c r="D178" s="195" t="s">
        <v>130</v>
      </c>
      <c r="E178" s="217" t="s">
        <v>20</v>
      </c>
      <c r="F178" s="218" t="s">
        <v>317</v>
      </c>
      <c r="G178" s="206"/>
      <c r="H178" s="219">
        <v>4.6340000000000003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130</v>
      </c>
      <c r="AU178" s="216" t="s">
        <v>81</v>
      </c>
      <c r="AV178" s="12" t="s">
        <v>81</v>
      </c>
      <c r="AW178" s="12" t="s">
        <v>37</v>
      </c>
      <c r="AX178" s="12" t="s">
        <v>73</v>
      </c>
      <c r="AY178" s="216" t="s">
        <v>122</v>
      </c>
    </row>
    <row r="179" spans="2:65" s="12" customFormat="1">
      <c r="B179" s="205"/>
      <c r="C179" s="206"/>
      <c r="D179" s="195" t="s">
        <v>130</v>
      </c>
      <c r="E179" s="217" t="s">
        <v>20</v>
      </c>
      <c r="F179" s="218" t="s">
        <v>318</v>
      </c>
      <c r="G179" s="206"/>
      <c r="H179" s="219">
        <v>6.9509999999999996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130</v>
      </c>
      <c r="AU179" s="216" t="s">
        <v>81</v>
      </c>
      <c r="AV179" s="12" t="s">
        <v>81</v>
      </c>
      <c r="AW179" s="12" t="s">
        <v>37</v>
      </c>
      <c r="AX179" s="12" t="s">
        <v>73</v>
      </c>
      <c r="AY179" s="216" t="s">
        <v>122</v>
      </c>
    </row>
    <row r="180" spans="2:65" s="13" customFormat="1">
      <c r="B180" s="223"/>
      <c r="C180" s="224"/>
      <c r="D180" s="207" t="s">
        <v>130</v>
      </c>
      <c r="E180" s="225" t="s">
        <v>20</v>
      </c>
      <c r="F180" s="226" t="s">
        <v>215</v>
      </c>
      <c r="G180" s="224"/>
      <c r="H180" s="227">
        <v>26.827000000000002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130</v>
      </c>
      <c r="AU180" s="233" t="s">
        <v>81</v>
      </c>
      <c r="AV180" s="13" t="s">
        <v>128</v>
      </c>
      <c r="AW180" s="13" t="s">
        <v>37</v>
      </c>
      <c r="AX180" s="13" t="s">
        <v>22</v>
      </c>
      <c r="AY180" s="233" t="s">
        <v>122</v>
      </c>
    </row>
    <row r="181" spans="2:65" s="1" customFormat="1" ht="31.5" customHeight="1">
      <c r="B181" s="34"/>
      <c r="C181" s="181" t="s">
        <v>8</v>
      </c>
      <c r="D181" s="181" t="s">
        <v>124</v>
      </c>
      <c r="E181" s="182" t="s">
        <v>195</v>
      </c>
      <c r="F181" s="183" t="s">
        <v>196</v>
      </c>
      <c r="G181" s="184" t="s">
        <v>148</v>
      </c>
      <c r="H181" s="185">
        <v>14.31</v>
      </c>
      <c r="I181" s="186"/>
      <c r="J181" s="187">
        <f>ROUND(I181*H181,2)</f>
        <v>0</v>
      </c>
      <c r="K181" s="183" t="s">
        <v>20</v>
      </c>
      <c r="L181" s="54"/>
      <c r="M181" s="188" t="s">
        <v>20</v>
      </c>
      <c r="N181" s="189" t="s">
        <v>44</v>
      </c>
      <c r="O181" s="35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AR181" s="17" t="s">
        <v>128</v>
      </c>
      <c r="AT181" s="17" t="s">
        <v>124</v>
      </c>
      <c r="AU181" s="17" t="s">
        <v>81</v>
      </c>
      <c r="AY181" s="17" t="s">
        <v>122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22</v>
      </c>
      <c r="BK181" s="192">
        <f>ROUND(I181*H181,2)</f>
        <v>0</v>
      </c>
      <c r="BL181" s="17" t="s">
        <v>128</v>
      </c>
      <c r="BM181" s="17" t="s">
        <v>319</v>
      </c>
    </row>
    <row r="182" spans="2:65" s="12" customFormat="1">
      <c r="B182" s="205"/>
      <c r="C182" s="206"/>
      <c r="D182" s="195" t="s">
        <v>130</v>
      </c>
      <c r="E182" s="217" t="s">
        <v>20</v>
      </c>
      <c r="F182" s="218" t="s">
        <v>320</v>
      </c>
      <c r="G182" s="206"/>
      <c r="H182" s="219">
        <v>14.31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130</v>
      </c>
      <c r="AU182" s="216" t="s">
        <v>81</v>
      </c>
      <c r="AV182" s="12" t="s">
        <v>81</v>
      </c>
      <c r="AW182" s="12" t="s">
        <v>37</v>
      </c>
      <c r="AX182" s="12" t="s">
        <v>73</v>
      </c>
      <c r="AY182" s="216" t="s">
        <v>122</v>
      </c>
    </row>
    <row r="183" spans="2:65" s="11" customFormat="1" ht="27">
      <c r="B183" s="193"/>
      <c r="C183" s="194"/>
      <c r="D183" s="195" t="s">
        <v>130</v>
      </c>
      <c r="E183" s="196" t="s">
        <v>20</v>
      </c>
      <c r="F183" s="197" t="s">
        <v>200</v>
      </c>
      <c r="G183" s="194"/>
      <c r="H183" s="198" t="s">
        <v>20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130</v>
      </c>
      <c r="AU183" s="204" t="s">
        <v>81</v>
      </c>
      <c r="AV183" s="11" t="s">
        <v>22</v>
      </c>
      <c r="AW183" s="11" t="s">
        <v>37</v>
      </c>
      <c r="AX183" s="11" t="s">
        <v>73</v>
      </c>
      <c r="AY183" s="204" t="s">
        <v>122</v>
      </c>
    </row>
    <row r="184" spans="2:65" s="11" customFormat="1">
      <c r="B184" s="193"/>
      <c r="C184" s="194"/>
      <c r="D184" s="195" t="s">
        <v>130</v>
      </c>
      <c r="E184" s="196" t="s">
        <v>20</v>
      </c>
      <c r="F184" s="197" t="s">
        <v>321</v>
      </c>
      <c r="G184" s="194"/>
      <c r="H184" s="198" t="s">
        <v>20</v>
      </c>
      <c r="I184" s="199"/>
      <c r="J184" s="194"/>
      <c r="K184" s="194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130</v>
      </c>
      <c r="AU184" s="204" t="s">
        <v>81</v>
      </c>
      <c r="AV184" s="11" t="s">
        <v>22</v>
      </c>
      <c r="AW184" s="11" t="s">
        <v>37</v>
      </c>
      <c r="AX184" s="11" t="s">
        <v>73</v>
      </c>
      <c r="AY184" s="204" t="s">
        <v>122</v>
      </c>
    </row>
    <row r="185" spans="2:65" s="11" customFormat="1">
      <c r="B185" s="193"/>
      <c r="C185" s="194"/>
      <c r="D185" s="207" t="s">
        <v>130</v>
      </c>
      <c r="E185" s="247" t="s">
        <v>20</v>
      </c>
      <c r="F185" s="248" t="s">
        <v>202</v>
      </c>
      <c r="G185" s="194"/>
      <c r="H185" s="249" t="s">
        <v>20</v>
      </c>
      <c r="I185" s="199"/>
      <c r="J185" s="194"/>
      <c r="K185" s="194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130</v>
      </c>
      <c r="AU185" s="204" t="s">
        <v>81</v>
      </c>
      <c r="AV185" s="11" t="s">
        <v>22</v>
      </c>
      <c r="AW185" s="11" t="s">
        <v>37</v>
      </c>
      <c r="AX185" s="11" t="s">
        <v>73</v>
      </c>
      <c r="AY185" s="204" t="s">
        <v>122</v>
      </c>
    </row>
    <row r="186" spans="2:65" s="1" customFormat="1" ht="31.5" customHeight="1">
      <c r="B186" s="34"/>
      <c r="C186" s="181" t="s">
        <v>322</v>
      </c>
      <c r="D186" s="181" t="s">
        <v>124</v>
      </c>
      <c r="E186" s="182" t="s">
        <v>323</v>
      </c>
      <c r="F186" s="183" t="s">
        <v>196</v>
      </c>
      <c r="G186" s="184" t="s">
        <v>148</v>
      </c>
      <c r="H186" s="185">
        <v>29.347000000000001</v>
      </c>
      <c r="I186" s="186"/>
      <c r="J186" s="187">
        <f>ROUND(I186*H186,2)</f>
        <v>0</v>
      </c>
      <c r="K186" s="183" t="s">
        <v>20</v>
      </c>
      <c r="L186" s="54"/>
      <c r="M186" s="188" t="s">
        <v>20</v>
      </c>
      <c r="N186" s="189" t="s">
        <v>44</v>
      </c>
      <c r="O186" s="35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AR186" s="17" t="s">
        <v>128</v>
      </c>
      <c r="AT186" s="17" t="s">
        <v>124</v>
      </c>
      <c r="AU186" s="17" t="s">
        <v>81</v>
      </c>
      <c r="AY186" s="17" t="s">
        <v>122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22</v>
      </c>
      <c r="BK186" s="192">
        <f>ROUND(I186*H186,2)</f>
        <v>0</v>
      </c>
      <c r="BL186" s="17" t="s">
        <v>128</v>
      </c>
      <c r="BM186" s="17" t="s">
        <v>324</v>
      </c>
    </row>
    <row r="187" spans="2:65" s="12" customFormat="1">
      <c r="B187" s="205"/>
      <c r="C187" s="206"/>
      <c r="D187" s="195" t="s">
        <v>130</v>
      </c>
      <c r="E187" s="217" t="s">
        <v>20</v>
      </c>
      <c r="F187" s="218" t="s">
        <v>325</v>
      </c>
      <c r="G187" s="206"/>
      <c r="H187" s="219">
        <v>26.827000000000002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130</v>
      </c>
      <c r="AU187" s="216" t="s">
        <v>81</v>
      </c>
      <c r="AV187" s="12" t="s">
        <v>81</v>
      </c>
      <c r="AW187" s="12" t="s">
        <v>37</v>
      </c>
      <c r="AX187" s="12" t="s">
        <v>73</v>
      </c>
      <c r="AY187" s="216" t="s">
        <v>122</v>
      </c>
    </row>
    <row r="188" spans="2:65" s="12" customFormat="1">
      <c r="B188" s="205"/>
      <c r="C188" s="206"/>
      <c r="D188" s="195" t="s">
        <v>130</v>
      </c>
      <c r="E188" s="217" t="s">
        <v>20</v>
      </c>
      <c r="F188" s="218" t="s">
        <v>326</v>
      </c>
      <c r="G188" s="206"/>
      <c r="H188" s="219">
        <v>2.52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130</v>
      </c>
      <c r="AU188" s="216" t="s">
        <v>81</v>
      </c>
      <c r="AV188" s="12" t="s">
        <v>81</v>
      </c>
      <c r="AW188" s="12" t="s">
        <v>37</v>
      </c>
      <c r="AX188" s="12" t="s">
        <v>73</v>
      </c>
      <c r="AY188" s="216" t="s">
        <v>122</v>
      </c>
    </row>
    <row r="189" spans="2:65" s="11" customFormat="1" ht="27">
      <c r="B189" s="193"/>
      <c r="C189" s="194"/>
      <c r="D189" s="195" t="s">
        <v>130</v>
      </c>
      <c r="E189" s="196" t="s">
        <v>20</v>
      </c>
      <c r="F189" s="197" t="s">
        <v>327</v>
      </c>
      <c r="G189" s="194"/>
      <c r="H189" s="198" t="s">
        <v>20</v>
      </c>
      <c r="I189" s="199"/>
      <c r="J189" s="194"/>
      <c r="K189" s="194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130</v>
      </c>
      <c r="AU189" s="204" t="s">
        <v>81</v>
      </c>
      <c r="AV189" s="11" t="s">
        <v>22</v>
      </c>
      <c r="AW189" s="11" t="s">
        <v>37</v>
      </c>
      <c r="AX189" s="11" t="s">
        <v>73</v>
      </c>
      <c r="AY189" s="204" t="s">
        <v>122</v>
      </c>
    </row>
    <row r="190" spans="2:65" s="11" customFormat="1">
      <c r="B190" s="193"/>
      <c r="C190" s="194"/>
      <c r="D190" s="195" t="s">
        <v>130</v>
      </c>
      <c r="E190" s="196" t="s">
        <v>20</v>
      </c>
      <c r="F190" s="197" t="s">
        <v>201</v>
      </c>
      <c r="G190" s="194"/>
      <c r="H190" s="198" t="s">
        <v>20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130</v>
      </c>
      <c r="AU190" s="204" t="s">
        <v>81</v>
      </c>
      <c r="AV190" s="11" t="s">
        <v>22</v>
      </c>
      <c r="AW190" s="11" t="s">
        <v>37</v>
      </c>
      <c r="AX190" s="11" t="s">
        <v>73</v>
      </c>
      <c r="AY190" s="204" t="s">
        <v>122</v>
      </c>
    </row>
    <row r="191" spans="2:65" s="11" customFormat="1">
      <c r="B191" s="193"/>
      <c r="C191" s="194"/>
      <c r="D191" s="195" t="s">
        <v>130</v>
      </c>
      <c r="E191" s="196" t="s">
        <v>20</v>
      </c>
      <c r="F191" s="197" t="s">
        <v>202</v>
      </c>
      <c r="G191" s="194"/>
      <c r="H191" s="198" t="s">
        <v>20</v>
      </c>
      <c r="I191" s="199"/>
      <c r="J191" s="194"/>
      <c r="K191" s="194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130</v>
      </c>
      <c r="AU191" s="204" t="s">
        <v>81</v>
      </c>
      <c r="AV191" s="11" t="s">
        <v>22</v>
      </c>
      <c r="AW191" s="11" t="s">
        <v>37</v>
      </c>
      <c r="AX191" s="11" t="s">
        <v>73</v>
      </c>
      <c r="AY191" s="204" t="s">
        <v>122</v>
      </c>
    </row>
    <row r="192" spans="2:65" s="10" customFormat="1" ht="37.35" customHeight="1">
      <c r="B192" s="164"/>
      <c r="C192" s="165"/>
      <c r="D192" s="178" t="s">
        <v>72</v>
      </c>
      <c r="E192" s="250" t="s">
        <v>328</v>
      </c>
      <c r="F192" s="250" t="s">
        <v>329</v>
      </c>
      <c r="G192" s="165"/>
      <c r="H192" s="165"/>
      <c r="I192" s="168"/>
      <c r="J192" s="251">
        <f>BK192</f>
        <v>0</v>
      </c>
      <c r="K192" s="165"/>
      <c r="L192" s="170"/>
      <c r="M192" s="171"/>
      <c r="N192" s="172"/>
      <c r="O192" s="172"/>
      <c r="P192" s="173">
        <f>SUM(P193:P194)</f>
        <v>0</v>
      </c>
      <c r="Q192" s="172"/>
      <c r="R192" s="173">
        <f>SUM(R193:R194)</f>
        <v>0</v>
      </c>
      <c r="S192" s="172"/>
      <c r="T192" s="174">
        <f>SUM(T193:T194)</f>
        <v>0</v>
      </c>
      <c r="AR192" s="175" t="s">
        <v>128</v>
      </c>
      <c r="AT192" s="176" t="s">
        <v>72</v>
      </c>
      <c r="AU192" s="176" t="s">
        <v>73</v>
      </c>
      <c r="AY192" s="175" t="s">
        <v>122</v>
      </c>
      <c r="BK192" s="177">
        <f>SUM(BK193:BK194)</f>
        <v>0</v>
      </c>
    </row>
    <row r="193" spans="2:65" s="1" customFormat="1" ht="22.5" customHeight="1">
      <c r="B193" s="34"/>
      <c r="C193" s="181" t="s">
        <v>330</v>
      </c>
      <c r="D193" s="181" t="s">
        <v>124</v>
      </c>
      <c r="E193" s="182" t="s">
        <v>331</v>
      </c>
      <c r="F193" s="183" t="s">
        <v>332</v>
      </c>
      <c r="G193" s="184" t="s">
        <v>127</v>
      </c>
      <c r="H193" s="185">
        <v>1</v>
      </c>
      <c r="I193" s="186"/>
      <c r="J193" s="187">
        <f>ROUND(I193*H193,2)</f>
        <v>0</v>
      </c>
      <c r="K193" s="183" t="s">
        <v>20</v>
      </c>
      <c r="L193" s="54"/>
      <c r="M193" s="188" t="s">
        <v>20</v>
      </c>
      <c r="N193" s="189" t="s">
        <v>44</v>
      </c>
      <c r="O193" s="35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AR193" s="17" t="s">
        <v>333</v>
      </c>
      <c r="AT193" s="17" t="s">
        <v>124</v>
      </c>
      <c r="AU193" s="17" t="s">
        <v>22</v>
      </c>
      <c r="AY193" s="17" t="s">
        <v>122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22</v>
      </c>
      <c r="BK193" s="192">
        <f>ROUND(I193*H193,2)</f>
        <v>0</v>
      </c>
      <c r="BL193" s="17" t="s">
        <v>333</v>
      </c>
      <c r="BM193" s="17" t="s">
        <v>334</v>
      </c>
    </row>
    <row r="194" spans="2:65" s="12" customFormat="1">
      <c r="B194" s="205"/>
      <c r="C194" s="206"/>
      <c r="D194" s="195" t="s">
        <v>130</v>
      </c>
      <c r="E194" s="217" t="s">
        <v>20</v>
      </c>
      <c r="F194" s="218" t="s">
        <v>335</v>
      </c>
      <c r="G194" s="206"/>
      <c r="H194" s="219">
        <v>1</v>
      </c>
      <c r="I194" s="211"/>
      <c r="J194" s="206"/>
      <c r="K194" s="206"/>
      <c r="L194" s="212"/>
      <c r="M194" s="252"/>
      <c r="N194" s="253"/>
      <c r="O194" s="253"/>
      <c r="P194" s="253"/>
      <c r="Q194" s="253"/>
      <c r="R194" s="253"/>
      <c r="S194" s="253"/>
      <c r="T194" s="254"/>
      <c r="AT194" s="216" t="s">
        <v>130</v>
      </c>
      <c r="AU194" s="216" t="s">
        <v>22</v>
      </c>
      <c r="AV194" s="12" t="s">
        <v>81</v>
      </c>
      <c r="AW194" s="12" t="s">
        <v>37</v>
      </c>
      <c r="AX194" s="12" t="s">
        <v>22</v>
      </c>
      <c r="AY194" s="216" t="s">
        <v>122</v>
      </c>
    </row>
    <row r="195" spans="2:65" s="1" customFormat="1" ht="6.95" customHeight="1">
      <c r="B195" s="49"/>
      <c r="C195" s="50"/>
      <c r="D195" s="50"/>
      <c r="E195" s="50"/>
      <c r="F195" s="50"/>
      <c r="G195" s="50"/>
      <c r="H195" s="50"/>
      <c r="I195" s="127"/>
      <c r="J195" s="50"/>
      <c r="K195" s="50"/>
      <c r="L195" s="54"/>
    </row>
  </sheetData>
  <sheetProtection password="CC35" sheet="1" objects="1" scenarios="1" formatColumns="0" formatRows="0" sort="0" autoFilter="0"/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6"/>
  <sheetViews>
    <sheetView showGridLines="0" workbookViewId="0">
      <pane ySplit="1" topLeftCell="A152" activePane="bottomLeft" state="frozen"/>
      <selection pane="bottomLeft" activeCell="F207" sqref="F20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62"/>
      <c r="C1" s="262"/>
      <c r="D1" s="261" t="s">
        <v>1</v>
      </c>
      <c r="E1" s="262"/>
      <c r="F1" s="263" t="s">
        <v>544</v>
      </c>
      <c r="G1" s="387" t="s">
        <v>545</v>
      </c>
      <c r="H1" s="387"/>
      <c r="I1" s="267"/>
      <c r="J1" s="263" t="s">
        <v>546</v>
      </c>
      <c r="K1" s="261" t="s">
        <v>94</v>
      </c>
      <c r="L1" s="263" t="s">
        <v>547</v>
      </c>
      <c r="M1" s="263"/>
      <c r="N1" s="263"/>
      <c r="O1" s="263"/>
      <c r="P1" s="263"/>
      <c r="Q1" s="263"/>
      <c r="R1" s="263"/>
      <c r="S1" s="263"/>
      <c r="T1" s="263"/>
      <c r="U1" s="259"/>
      <c r="V1" s="25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87</v>
      </c>
    </row>
    <row r="3" spans="1:70" ht="6.95" customHeight="1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95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>
      <c r="B7" s="21"/>
      <c r="C7" s="22"/>
      <c r="D7" s="22"/>
      <c r="E7" s="388" t="str">
        <f>'Rekapitulace stavby'!K6</f>
        <v>Bratrušovský potok, Bratrušov - optimalizace koryta</v>
      </c>
      <c r="F7" s="352"/>
      <c r="G7" s="352"/>
      <c r="H7" s="352"/>
      <c r="I7" s="105"/>
      <c r="J7" s="22"/>
      <c r="K7" s="24"/>
    </row>
    <row r="8" spans="1:70" s="1" customFormat="1" ht="15">
      <c r="B8" s="34"/>
      <c r="C8" s="35"/>
      <c r="D8" s="30" t="s">
        <v>96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>
      <c r="B9" s="34"/>
      <c r="C9" s="35"/>
      <c r="D9" s="35"/>
      <c r="E9" s="389" t="s">
        <v>336</v>
      </c>
      <c r="F9" s="359"/>
      <c r="G9" s="359"/>
      <c r="H9" s="359"/>
      <c r="I9" s="106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19. 6. 2016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20</v>
      </c>
      <c r="K14" s="38"/>
    </row>
    <row r="15" spans="1:70" s="1" customFormat="1" ht="18" customHeight="1">
      <c r="B15" s="34"/>
      <c r="C15" s="35"/>
      <c r="D15" s="35"/>
      <c r="E15" s="28" t="s">
        <v>31</v>
      </c>
      <c r="F15" s="35"/>
      <c r="G15" s="35"/>
      <c r="H15" s="35"/>
      <c r="I15" s="107" t="s">
        <v>32</v>
      </c>
      <c r="J15" s="28" t="s">
        <v>20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107" t="s">
        <v>30</v>
      </c>
      <c r="J20" s="28" t="s">
        <v>20</v>
      </c>
      <c r="K20" s="38"/>
    </row>
    <row r="21" spans="2:11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107" t="s">
        <v>32</v>
      </c>
      <c r="J21" s="28" t="s">
        <v>20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>
      <c r="B24" s="109"/>
      <c r="C24" s="110"/>
      <c r="D24" s="110"/>
      <c r="E24" s="355" t="s">
        <v>20</v>
      </c>
      <c r="F24" s="390"/>
      <c r="G24" s="390"/>
      <c r="H24" s="390"/>
      <c r="I24" s="111"/>
      <c r="J24" s="110"/>
      <c r="K24" s="112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>
      <c r="B27" s="34"/>
      <c r="C27" s="35"/>
      <c r="D27" s="115" t="s">
        <v>39</v>
      </c>
      <c r="E27" s="35"/>
      <c r="F27" s="35"/>
      <c r="G27" s="35"/>
      <c r="H27" s="35"/>
      <c r="I27" s="106"/>
      <c r="J27" s="116">
        <f>ROUND(J85,2)</f>
        <v>0</v>
      </c>
      <c r="K27" s="38"/>
    </row>
    <row r="28" spans="2:11" s="1" customFormat="1" ht="6.95" customHeight="1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117" t="s">
        <v>40</v>
      </c>
      <c r="J29" s="39" t="s">
        <v>42</v>
      </c>
      <c r="K29" s="38"/>
    </row>
    <row r="30" spans="2:11" s="1" customFormat="1" ht="14.45" customHeight="1">
      <c r="B30" s="34"/>
      <c r="C30" s="35"/>
      <c r="D30" s="42" t="s">
        <v>43</v>
      </c>
      <c r="E30" s="42" t="s">
        <v>44</v>
      </c>
      <c r="F30" s="118">
        <f>ROUND(SUM(BE85:BE205), 2)</f>
        <v>0</v>
      </c>
      <c r="G30" s="35"/>
      <c r="H30" s="35"/>
      <c r="I30" s="119">
        <v>0.21</v>
      </c>
      <c r="J30" s="118">
        <f>ROUND(ROUND((SUM(BE85:BE205)),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45</v>
      </c>
      <c r="F31" s="118">
        <f>ROUND(SUM(BF85:BF205), 2)</f>
        <v>0</v>
      </c>
      <c r="G31" s="35"/>
      <c r="H31" s="35"/>
      <c r="I31" s="119">
        <v>0.15</v>
      </c>
      <c r="J31" s="118">
        <f>ROUND(ROUND((SUM(BF85:BF205)),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46</v>
      </c>
      <c r="F32" s="118">
        <f>ROUND(SUM(BG85:BG205),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18">
        <f>ROUND(SUM(BH85:BH205),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18">
        <f>ROUND(SUM(BI85:BI205),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>
      <c r="B36" s="34"/>
      <c r="C36" s="120"/>
      <c r="D36" s="121" t="s">
        <v>49</v>
      </c>
      <c r="E36" s="72"/>
      <c r="F36" s="72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>
      <c r="B42" s="34"/>
      <c r="C42" s="23" t="s">
        <v>98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>
      <c r="B45" s="34"/>
      <c r="C45" s="35"/>
      <c r="D45" s="35"/>
      <c r="E45" s="388" t="str">
        <f>E7</f>
        <v>Bratrušovský potok, Bratrušov - optimalizace koryta</v>
      </c>
      <c r="F45" s="359"/>
      <c r="G45" s="359"/>
      <c r="H45" s="359"/>
      <c r="I45" s="106"/>
      <c r="J45" s="35"/>
      <c r="K45" s="38"/>
    </row>
    <row r="46" spans="2:11" s="1" customFormat="1" ht="14.45" customHeight="1">
      <c r="B46" s="34"/>
      <c r="C46" s="30" t="s">
        <v>96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>
      <c r="B47" s="34"/>
      <c r="C47" s="35"/>
      <c r="D47" s="35"/>
      <c r="E47" s="389" t="str">
        <f>E9</f>
        <v>SO 03 - SO 03 - Bratrušovský potok - rekonstrukce stupně (investice)</v>
      </c>
      <c r="F47" s="359"/>
      <c r="G47" s="359"/>
      <c r="H47" s="359"/>
      <c r="I47" s="106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Bratrušovský potok</v>
      </c>
      <c r="G49" s="35"/>
      <c r="H49" s="35"/>
      <c r="I49" s="107" t="s">
        <v>25</v>
      </c>
      <c r="J49" s="108" t="str">
        <f>IF(J12="","",J12)</f>
        <v>19. 6. 2016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>Povodí Moravy, s.p.</v>
      </c>
      <c r="G51" s="35"/>
      <c r="H51" s="35"/>
      <c r="I51" s="107" t="s">
        <v>35</v>
      </c>
      <c r="J51" s="28" t="str">
        <f>E21</f>
        <v>Terra - pozemkové úpravy s.r.o.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>
      <c r="B54" s="34"/>
      <c r="C54" s="132" t="s">
        <v>99</v>
      </c>
      <c r="D54" s="120"/>
      <c r="E54" s="120"/>
      <c r="F54" s="120"/>
      <c r="G54" s="120"/>
      <c r="H54" s="120"/>
      <c r="I54" s="133"/>
      <c r="J54" s="134" t="s">
        <v>100</v>
      </c>
      <c r="K54" s="13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>
      <c r="B56" s="34"/>
      <c r="C56" s="136" t="s">
        <v>101</v>
      </c>
      <c r="D56" s="35"/>
      <c r="E56" s="35"/>
      <c r="F56" s="35"/>
      <c r="G56" s="35"/>
      <c r="H56" s="35"/>
      <c r="I56" s="106"/>
      <c r="J56" s="116">
        <f>J85</f>
        <v>0</v>
      </c>
      <c r="K56" s="38"/>
      <c r="AU56" s="17" t="s">
        <v>102</v>
      </c>
    </row>
    <row r="57" spans="2:47" s="7" customFormat="1" ht="24.95" customHeight="1">
      <c r="B57" s="137"/>
      <c r="C57" s="138"/>
      <c r="D57" s="139" t="s">
        <v>103</v>
      </c>
      <c r="E57" s="140"/>
      <c r="F57" s="140"/>
      <c r="G57" s="140"/>
      <c r="H57" s="140"/>
      <c r="I57" s="141"/>
      <c r="J57" s="142">
        <f>J86</f>
        <v>0</v>
      </c>
      <c r="K57" s="143"/>
    </row>
    <row r="58" spans="2:47" s="8" customFormat="1" ht="19.899999999999999" customHeight="1">
      <c r="B58" s="144"/>
      <c r="C58" s="145"/>
      <c r="D58" s="146" t="s">
        <v>104</v>
      </c>
      <c r="E58" s="147"/>
      <c r="F58" s="147"/>
      <c r="G58" s="147"/>
      <c r="H58" s="147"/>
      <c r="I58" s="148"/>
      <c r="J58" s="149">
        <f>J87</f>
        <v>0</v>
      </c>
      <c r="K58" s="150"/>
    </row>
    <row r="59" spans="2:47" s="8" customFormat="1" ht="19.899999999999999" customHeight="1">
      <c r="B59" s="144"/>
      <c r="C59" s="145"/>
      <c r="D59" s="146" t="s">
        <v>337</v>
      </c>
      <c r="E59" s="147"/>
      <c r="F59" s="147"/>
      <c r="G59" s="147"/>
      <c r="H59" s="147"/>
      <c r="I59" s="148"/>
      <c r="J59" s="149">
        <f>J115</f>
        <v>0</v>
      </c>
      <c r="K59" s="150"/>
    </row>
    <row r="60" spans="2:47" s="8" customFormat="1" ht="19.899999999999999" customHeight="1">
      <c r="B60" s="144"/>
      <c r="C60" s="145"/>
      <c r="D60" s="146" t="s">
        <v>338</v>
      </c>
      <c r="E60" s="147"/>
      <c r="F60" s="147"/>
      <c r="G60" s="147"/>
      <c r="H60" s="147"/>
      <c r="I60" s="148"/>
      <c r="J60" s="149">
        <f>J118</f>
        <v>0</v>
      </c>
      <c r="K60" s="150"/>
    </row>
    <row r="61" spans="2:47" s="8" customFormat="1" ht="19.899999999999999" customHeight="1">
      <c r="B61" s="144"/>
      <c r="C61" s="145"/>
      <c r="D61" s="146" t="s">
        <v>204</v>
      </c>
      <c r="E61" s="147"/>
      <c r="F61" s="147"/>
      <c r="G61" s="147"/>
      <c r="H61" s="147"/>
      <c r="I61" s="148"/>
      <c r="J61" s="149">
        <f>J149</f>
        <v>0</v>
      </c>
      <c r="K61" s="150"/>
    </row>
    <row r="62" spans="2:47" s="8" customFormat="1" ht="19.899999999999999" customHeight="1">
      <c r="B62" s="144"/>
      <c r="C62" s="145"/>
      <c r="D62" s="146" t="s">
        <v>339</v>
      </c>
      <c r="E62" s="147"/>
      <c r="F62" s="147"/>
      <c r="G62" s="147"/>
      <c r="H62" s="147"/>
      <c r="I62" s="148"/>
      <c r="J62" s="149">
        <f>J179</f>
        <v>0</v>
      </c>
      <c r="K62" s="150"/>
    </row>
    <row r="63" spans="2:47" s="8" customFormat="1" ht="19.899999999999999" customHeight="1">
      <c r="B63" s="144"/>
      <c r="C63" s="145"/>
      <c r="D63" s="146" t="s">
        <v>105</v>
      </c>
      <c r="E63" s="147"/>
      <c r="F63" s="147"/>
      <c r="G63" s="147"/>
      <c r="H63" s="147"/>
      <c r="I63" s="148"/>
      <c r="J63" s="149">
        <f>J182</f>
        <v>0</v>
      </c>
      <c r="K63" s="150"/>
    </row>
    <row r="64" spans="2:47" s="8" customFormat="1" ht="19.899999999999999" customHeight="1">
      <c r="B64" s="144"/>
      <c r="C64" s="145"/>
      <c r="D64" s="146" t="s">
        <v>340</v>
      </c>
      <c r="E64" s="147"/>
      <c r="F64" s="147"/>
      <c r="G64" s="147"/>
      <c r="H64" s="147"/>
      <c r="I64" s="148"/>
      <c r="J64" s="149">
        <f>J201</f>
        <v>0</v>
      </c>
      <c r="K64" s="150"/>
    </row>
    <row r="65" spans="2:12" s="8" customFormat="1" ht="19.899999999999999" customHeight="1">
      <c r="B65" s="144"/>
      <c r="C65" s="145"/>
      <c r="D65" s="146" t="s">
        <v>341</v>
      </c>
      <c r="E65" s="147"/>
      <c r="F65" s="147"/>
      <c r="G65" s="147"/>
      <c r="H65" s="147"/>
      <c r="I65" s="148"/>
      <c r="J65" s="149">
        <f>J204</f>
        <v>0</v>
      </c>
      <c r="K65" s="150"/>
    </row>
    <row r="66" spans="2:12" s="1" customFormat="1" ht="21.75" customHeight="1">
      <c r="B66" s="34"/>
      <c r="C66" s="35"/>
      <c r="D66" s="35"/>
      <c r="E66" s="35"/>
      <c r="F66" s="35"/>
      <c r="G66" s="35"/>
      <c r="H66" s="35"/>
      <c r="I66" s="106"/>
      <c r="J66" s="35"/>
      <c r="K66" s="38"/>
    </row>
    <row r="67" spans="2:12" s="1" customFormat="1" ht="6.95" customHeight="1">
      <c r="B67" s="49"/>
      <c r="C67" s="50"/>
      <c r="D67" s="50"/>
      <c r="E67" s="50"/>
      <c r="F67" s="50"/>
      <c r="G67" s="50"/>
      <c r="H67" s="50"/>
      <c r="I67" s="127"/>
      <c r="J67" s="50"/>
      <c r="K67" s="51"/>
    </row>
    <row r="71" spans="2:12" s="1" customFormat="1" ht="6.95" customHeight="1">
      <c r="B71" s="52"/>
      <c r="C71" s="53"/>
      <c r="D71" s="53"/>
      <c r="E71" s="53"/>
      <c r="F71" s="53"/>
      <c r="G71" s="53"/>
      <c r="H71" s="53"/>
      <c r="I71" s="130"/>
      <c r="J71" s="53"/>
      <c r="K71" s="53"/>
      <c r="L71" s="54"/>
    </row>
    <row r="72" spans="2:12" s="1" customFormat="1" ht="36.950000000000003" customHeight="1">
      <c r="B72" s="34"/>
      <c r="C72" s="55" t="s">
        <v>106</v>
      </c>
      <c r="D72" s="56"/>
      <c r="E72" s="56"/>
      <c r="F72" s="56"/>
      <c r="G72" s="56"/>
      <c r="H72" s="56"/>
      <c r="I72" s="151"/>
      <c r="J72" s="56"/>
      <c r="K72" s="56"/>
      <c r="L72" s="54"/>
    </row>
    <row r="73" spans="2:12" s="1" customFormat="1" ht="6.95" customHeight="1">
      <c r="B73" s="34"/>
      <c r="C73" s="56"/>
      <c r="D73" s="56"/>
      <c r="E73" s="56"/>
      <c r="F73" s="56"/>
      <c r="G73" s="56"/>
      <c r="H73" s="56"/>
      <c r="I73" s="151"/>
      <c r="J73" s="56"/>
      <c r="K73" s="56"/>
      <c r="L73" s="54"/>
    </row>
    <row r="74" spans="2:12" s="1" customFormat="1" ht="14.45" customHeight="1">
      <c r="B74" s="34"/>
      <c r="C74" s="58" t="s">
        <v>16</v>
      </c>
      <c r="D74" s="56"/>
      <c r="E74" s="56"/>
      <c r="F74" s="56"/>
      <c r="G74" s="56"/>
      <c r="H74" s="56"/>
      <c r="I74" s="151"/>
      <c r="J74" s="56"/>
      <c r="K74" s="56"/>
      <c r="L74" s="54"/>
    </row>
    <row r="75" spans="2:12" s="1" customFormat="1" ht="22.5" customHeight="1">
      <c r="B75" s="34"/>
      <c r="C75" s="56"/>
      <c r="D75" s="56"/>
      <c r="E75" s="386" t="str">
        <f>E7</f>
        <v>Bratrušovský potok, Bratrušov - optimalizace koryta</v>
      </c>
      <c r="F75" s="370"/>
      <c r="G75" s="370"/>
      <c r="H75" s="370"/>
      <c r="I75" s="151"/>
      <c r="J75" s="56"/>
      <c r="K75" s="56"/>
      <c r="L75" s="54"/>
    </row>
    <row r="76" spans="2:12" s="1" customFormat="1" ht="14.45" customHeight="1">
      <c r="B76" s="34"/>
      <c r="C76" s="58" t="s">
        <v>96</v>
      </c>
      <c r="D76" s="56"/>
      <c r="E76" s="56"/>
      <c r="F76" s="56"/>
      <c r="G76" s="56"/>
      <c r="H76" s="56"/>
      <c r="I76" s="151"/>
      <c r="J76" s="56"/>
      <c r="K76" s="56"/>
      <c r="L76" s="54"/>
    </row>
    <row r="77" spans="2:12" s="1" customFormat="1" ht="23.25" customHeight="1">
      <c r="B77" s="34"/>
      <c r="C77" s="56"/>
      <c r="D77" s="56"/>
      <c r="E77" s="367" t="str">
        <f>E9</f>
        <v>SO 03 - SO 03 - Bratrušovský potok - rekonstrukce stupně (investice)</v>
      </c>
      <c r="F77" s="370"/>
      <c r="G77" s="370"/>
      <c r="H77" s="370"/>
      <c r="I77" s="151"/>
      <c r="J77" s="56"/>
      <c r="K77" s="56"/>
      <c r="L77" s="54"/>
    </row>
    <row r="78" spans="2:12" s="1" customFormat="1" ht="6.95" customHeight="1">
      <c r="B78" s="34"/>
      <c r="C78" s="56"/>
      <c r="D78" s="56"/>
      <c r="E78" s="56"/>
      <c r="F78" s="56"/>
      <c r="G78" s="56"/>
      <c r="H78" s="56"/>
      <c r="I78" s="151"/>
      <c r="J78" s="56"/>
      <c r="K78" s="56"/>
      <c r="L78" s="54"/>
    </row>
    <row r="79" spans="2:12" s="1" customFormat="1" ht="18" customHeight="1">
      <c r="B79" s="34"/>
      <c r="C79" s="58" t="s">
        <v>23</v>
      </c>
      <c r="D79" s="56"/>
      <c r="E79" s="56"/>
      <c r="F79" s="152" t="str">
        <f>F12</f>
        <v>Bratrušovský potok</v>
      </c>
      <c r="G79" s="56"/>
      <c r="H79" s="56"/>
      <c r="I79" s="153" t="s">
        <v>25</v>
      </c>
      <c r="J79" s="66" t="str">
        <f>IF(J12="","",J12)</f>
        <v>19. 6. 2016</v>
      </c>
      <c r="K79" s="56"/>
      <c r="L79" s="54"/>
    </row>
    <row r="80" spans="2:12" s="1" customFormat="1" ht="6.95" customHeight="1">
      <c r="B80" s="34"/>
      <c r="C80" s="56"/>
      <c r="D80" s="56"/>
      <c r="E80" s="56"/>
      <c r="F80" s="56"/>
      <c r="G80" s="56"/>
      <c r="H80" s="56"/>
      <c r="I80" s="151"/>
      <c r="J80" s="56"/>
      <c r="K80" s="56"/>
      <c r="L80" s="54"/>
    </row>
    <row r="81" spans="2:65" s="1" customFormat="1" ht="15">
      <c r="B81" s="34"/>
      <c r="C81" s="58" t="s">
        <v>29</v>
      </c>
      <c r="D81" s="56"/>
      <c r="E81" s="56"/>
      <c r="F81" s="152" t="str">
        <f>E15</f>
        <v>Povodí Moravy, s.p.</v>
      </c>
      <c r="G81" s="56"/>
      <c r="H81" s="56"/>
      <c r="I81" s="153" t="s">
        <v>35</v>
      </c>
      <c r="J81" s="152" t="str">
        <f>E21</f>
        <v>Terra - pozemkové úpravy s.r.o.</v>
      </c>
      <c r="K81" s="56"/>
      <c r="L81" s="54"/>
    </row>
    <row r="82" spans="2:65" s="1" customFormat="1" ht="14.45" customHeight="1">
      <c r="B82" s="34"/>
      <c r="C82" s="58" t="s">
        <v>33</v>
      </c>
      <c r="D82" s="56"/>
      <c r="E82" s="56"/>
      <c r="F82" s="152" t="str">
        <f>IF(E18="","",E18)</f>
        <v/>
      </c>
      <c r="G82" s="56"/>
      <c r="H82" s="56"/>
      <c r="I82" s="151"/>
      <c r="J82" s="56"/>
      <c r="K82" s="56"/>
      <c r="L82" s="54"/>
    </row>
    <row r="83" spans="2:65" s="1" customFormat="1" ht="10.35" customHeight="1">
      <c r="B83" s="34"/>
      <c r="C83" s="56"/>
      <c r="D83" s="56"/>
      <c r="E83" s="56"/>
      <c r="F83" s="56"/>
      <c r="G83" s="56"/>
      <c r="H83" s="56"/>
      <c r="I83" s="151"/>
      <c r="J83" s="56"/>
      <c r="K83" s="56"/>
      <c r="L83" s="54"/>
    </row>
    <row r="84" spans="2:65" s="9" customFormat="1" ht="29.25" customHeight="1">
      <c r="B84" s="154"/>
      <c r="C84" s="155" t="s">
        <v>107</v>
      </c>
      <c r="D84" s="156" t="s">
        <v>58</v>
      </c>
      <c r="E84" s="156" t="s">
        <v>54</v>
      </c>
      <c r="F84" s="156" t="s">
        <v>108</v>
      </c>
      <c r="G84" s="156" t="s">
        <v>109</v>
      </c>
      <c r="H84" s="156" t="s">
        <v>110</v>
      </c>
      <c r="I84" s="157" t="s">
        <v>111</v>
      </c>
      <c r="J84" s="156" t="s">
        <v>100</v>
      </c>
      <c r="K84" s="158" t="s">
        <v>112</v>
      </c>
      <c r="L84" s="159"/>
      <c r="M84" s="74" t="s">
        <v>113</v>
      </c>
      <c r="N84" s="75" t="s">
        <v>43</v>
      </c>
      <c r="O84" s="75" t="s">
        <v>114</v>
      </c>
      <c r="P84" s="75" t="s">
        <v>115</v>
      </c>
      <c r="Q84" s="75" t="s">
        <v>116</v>
      </c>
      <c r="R84" s="75" t="s">
        <v>117</v>
      </c>
      <c r="S84" s="75" t="s">
        <v>118</v>
      </c>
      <c r="T84" s="76" t="s">
        <v>119</v>
      </c>
    </row>
    <row r="85" spans="2:65" s="1" customFormat="1" ht="29.25" customHeight="1">
      <c r="B85" s="34"/>
      <c r="C85" s="80" t="s">
        <v>101</v>
      </c>
      <c r="D85" s="56"/>
      <c r="E85" s="56"/>
      <c r="F85" s="56"/>
      <c r="G85" s="56"/>
      <c r="H85" s="56"/>
      <c r="I85" s="151"/>
      <c r="J85" s="160">
        <f>BK85</f>
        <v>0</v>
      </c>
      <c r="K85" s="56"/>
      <c r="L85" s="54"/>
      <c r="M85" s="77"/>
      <c r="N85" s="78"/>
      <c r="O85" s="78"/>
      <c r="P85" s="161">
        <f>P86</f>
        <v>0</v>
      </c>
      <c r="Q85" s="78"/>
      <c r="R85" s="161">
        <f>R86</f>
        <v>105.16964617906001</v>
      </c>
      <c r="S85" s="78"/>
      <c r="T85" s="162">
        <f>T86</f>
        <v>4.8186</v>
      </c>
      <c r="AT85" s="17" t="s">
        <v>72</v>
      </c>
      <c r="AU85" s="17" t="s">
        <v>102</v>
      </c>
      <c r="BK85" s="163">
        <f>BK86</f>
        <v>0</v>
      </c>
    </row>
    <row r="86" spans="2:65" s="10" customFormat="1" ht="37.35" customHeight="1">
      <c r="B86" s="164"/>
      <c r="C86" s="165"/>
      <c r="D86" s="166" t="s">
        <v>72</v>
      </c>
      <c r="E86" s="167" t="s">
        <v>120</v>
      </c>
      <c r="F86" s="167" t="s">
        <v>121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P87+P115+P118+P149+P179+P182+P201+P204</f>
        <v>0</v>
      </c>
      <c r="Q86" s="172"/>
      <c r="R86" s="173">
        <f>R87+R115+R118+R149+R179+R182+R201+R204</f>
        <v>105.16964617906001</v>
      </c>
      <c r="S86" s="172"/>
      <c r="T86" s="174">
        <f>T87+T115+T118+T149+T179+T182+T201+T204</f>
        <v>4.8186</v>
      </c>
      <c r="AR86" s="175" t="s">
        <v>22</v>
      </c>
      <c r="AT86" s="176" t="s">
        <v>72</v>
      </c>
      <c r="AU86" s="176" t="s">
        <v>73</v>
      </c>
      <c r="AY86" s="175" t="s">
        <v>122</v>
      </c>
      <c r="BK86" s="177">
        <f>BK87+BK115+BK118+BK149+BK179+BK182+BK201+BK204</f>
        <v>0</v>
      </c>
    </row>
    <row r="87" spans="2:65" s="10" customFormat="1" ht="19.899999999999999" customHeight="1">
      <c r="B87" s="164"/>
      <c r="C87" s="165"/>
      <c r="D87" s="178" t="s">
        <v>72</v>
      </c>
      <c r="E87" s="179" t="s">
        <v>22</v>
      </c>
      <c r="F87" s="179" t="s">
        <v>123</v>
      </c>
      <c r="G87" s="165"/>
      <c r="H87" s="165"/>
      <c r="I87" s="168"/>
      <c r="J87" s="180">
        <f>BK87</f>
        <v>0</v>
      </c>
      <c r="K87" s="165"/>
      <c r="L87" s="170"/>
      <c r="M87" s="171"/>
      <c r="N87" s="172"/>
      <c r="O87" s="172"/>
      <c r="P87" s="173">
        <f>SUM(P88:P114)</f>
        <v>0</v>
      </c>
      <c r="Q87" s="172"/>
      <c r="R87" s="173">
        <f>SUM(R88:R114)</f>
        <v>0</v>
      </c>
      <c r="S87" s="172"/>
      <c r="T87" s="174">
        <f>SUM(T88:T114)</f>
        <v>4.8</v>
      </c>
      <c r="AR87" s="175" t="s">
        <v>22</v>
      </c>
      <c r="AT87" s="176" t="s">
        <v>72</v>
      </c>
      <c r="AU87" s="176" t="s">
        <v>22</v>
      </c>
      <c r="AY87" s="175" t="s">
        <v>122</v>
      </c>
      <c r="BK87" s="177">
        <f>SUM(BK88:BK114)</f>
        <v>0</v>
      </c>
    </row>
    <row r="88" spans="2:65" s="1" customFormat="1" ht="31.5" customHeight="1">
      <c r="B88" s="34"/>
      <c r="C88" s="181" t="s">
        <v>22</v>
      </c>
      <c r="D88" s="181" t="s">
        <v>124</v>
      </c>
      <c r="E88" s="182" t="s">
        <v>342</v>
      </c>
      <c r="F88" s="183" t="s">
        <v>343</v>
      </c>
      <c r="G88" s="184" t="s">
        <v>20</v>
      </c>
      <c r="H88" s="185">
        <v>1</v>
      </c>
      <c r="I88" s="186"/>
      <c r="J88" s="187">
        <f>ROUND(I88*H88,2)</f>
        <v>0</v>
      </c>
      <c r="K88" s="183" t="s">
        <v>20</v>
      </c>
      <c r="L88" s="54"/>
      <c r="M88" s="188" t="s">
        <v>20</v>
      </c>
      <c r="N88" s="189" t="s">
        <v>44</v>
      </c>
      <c r="O88" s="35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17" t="s">
        <v>128</v>
      </c>
      <c r="AT88" s="17" t="s">
        <v>124</v>
      </c>
      <c r="AU88" s="17" t="s">
        <v>81</v>
      </c>
      <c r="AY88" s="17" t="s">
        <v>122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22</v>
      </c>
      <c r="BK88" s="192">
        <f>ROUND(I88*H88,2)</f>
        <v>0</v>
      </c>
      <c r="BL88" s="17" t="s">
        <v>128</v>
      </c>
      <c r="BM88" s="17" t="s">
        <v>344</v>
      </c>
    </row>
    <row r="89" spans="2:65" s="12" customFormat="1">
      <c r="B89" s="205"/>
      <c r="C89" s="206"/>
      <c r="D89" s="207" t="s">
        <v>130</v>
      </c>
      <c r="E89" s="208" t="s">
        <v>20</v>
      </c>
      <c r="F89" s="209" t="s">
        <v>22</v>
      </c>
      <c r="G89" s="206"/>
      <c r="H89" s="210">
        <v>1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130</v>
      </c>
      <c r="AU89" s="216" t="s">
        <v>81</v>
      </c>
      <c r="AV89" s="12" t="s">
        <v>81</v>
      </c>
      <c r="AW89" s="12" t="s">
        <v>37</v>
      </c>
      <c r="AX89" s="12" t="s">
        <v>22</v>
      </c>
      <c r="AY89" s="216" t="s">
        <v>122</v>
      </c>
    </row>
    <row r="90" spans="2:65" s="1" customFormat="1" ht="57" customHeight="1">
      <c r="B90" s="34"/>
      <c r="C90" s="181" t="s">
        <v>81</v>
      </c>
      <c r="D90" s="181" t="s">
        <v>124</v>
      </c>
      <c r="E90" s="182" t="s">
        <v>345</v>
      </c>
      <c r="F90" s="183" t="s">
        <v>346</v>
      </c>
      <c r="G90" s="184" t="s">
        <v>135</v>
      </c>
      <c r="H90" s="185">
        <v>15</v>
      </c>
      <c r="I90" s="186"/>
      <c r="J90" s="187">
        <f>ROUND(I90*H90,2)</f>
        <v>0</v>
      </c>
      <c r="K90" s="183" t="s">
        <v>141</v>
      </c>
      <c r="L90" s="54"/>
      <c r="M90" s="188" t="s">
        <v>20</v>
      </c>
      <c r="N90" s="189" t="s">
        <v>44</v>
      </c>
      <c r="O90" s="35"/>
      <c r="P90" s="190">
        <f>O90*H90</f>
        <v>0</v>
      </c>
      <c r="Q90" s="190">
        <v>0</v>
      </c>
      <c r="R90" s="190">
        <f>Q90*H90</f>
        <v>0</v>
      </c>
      <c r="S90" s="190">
        <v>0.32</v>
      </c>
      <c r="T90" s="191">
        <f>S90*H90</f>
        <v>4.8</v>
      </c>
      <c r="AR90" s="17" t="s">
        <v>128</v>
      </c>
      <c r="AT90" s="17" t="s">
        <v>124</v>
      </c>
      <c r="AU90" s="17" t="s">
        <v>81</v>
      </c>
      <c r="AY90" s="17" t="s">
        <v>122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22</v>
      </c>
      <c r="BK90" s="192">
        <f>ROUND(I90*H90,2)</f>
        <v>0</v>
      </c>
      <c r="BL90" s="17" t="s">
        <v>128</v>
      </c>
      <c r="BM90" s="17" t="s">
        <v>347</v>
      </c>
    </row>
    <row r="91" spans="2:65" s="12" customFormat="1">
      <c r="B91" s="205"/>
      <c r="C91" s="206"/>
      <c r="D91" s="195" t="s">
        <v>130</v>
      </c>
      <c r="E91" s="217" t="s">
        <v>20</v>
      </c>
      <c r="F91" s="218" t="s">
        <v>348</v>
      </c>
      <c r="G91" s="206"/>
      <c r="H91" s="219">
        <v>15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130</v>
      </c>
      <c r="AU91" s="216" t="s">
        <v>81</v>
      </c>
      <c r="AV91" s="12" t="s">
        <v>81</v>
      </c>
      <c r="AW91" s="12" t="s">
        <v>37</v>
      </c>
      <c r="AX91" s="12" t="s">
        <v>73</v>
      </c>
      <c r="AY91" s="216" t="s">
        <v>122</v>
      </c>
    </row>
    <row r="92" spans="2:65" s="13" customFormat="1">
      <c r="B92" s="223"/>
      <c r="C92" s="224"/>
      <c r="D92" s="207" t="s">
        <v>130</v>
      </c>
      <c r="E92" s="225" t="s">
        <v>20</v>
      </c>
      <c r="F92" s="226" t="s">
        <v>215</v>
      </c>
      <c r="G92" s="224"/>
      <c r="H92" s="227">
        <v>15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AT92" s="233" t="s">
        <v>130</v>
      </c>
      <c r="AU92" s="233" t="s">
        <v>81</v>
      </c>
      <c r="AV92" s="13" t="s">
        <v>128</v>
      </c>
      <c r="AW92" s="13" t="s">
        <v>37</v>
      </c>
      <c r="AX92" s="13" t="s">
        <v>22</v>
      </c>
      <c r="AY92" s="233" t="s">
        <v>122</v>
      </c>
    </row>
    <row r="93" spans="2:65" s="1" customFormat="1" ht="31.5" customHeight="1">
      <c r="B93" s="34"/>
      <c r="C93" s="181" t="s">
        <v>138</v>
      </c>
      <c r="D93" s="181" t="s">
        <v>124</v>
      </c>
      <c r="E93" s="182" t="s">
        <v>349</v>
      </c>
      <c r="F93" s="183" t="s">
        <v>350</v>
      </c>
      <c r="G93" s="184" t="s">
        <v>148</v>
      </c>
      <c r="H93" s="185">
        <v>4.2830000000000004</v>
      </c>
      <c r="I93" s="186"/>
      <c r="J93" s="187">
        <f>ROUND(I93*H93,2)</f>
        <v>0</v>
      </c>
      <c r="K93" s="183" t="s">
        <v>351</v>
      </c>
      <c r="L93" s="54"/>
      <c r="M93" s="188" t="s">
        <v>20</v>
      </c>
      <c r="N93" s="189" t="s">
        <v>44</v>
      </c>
      <c r="O93" s="35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17" t="s">
        <v>128</v>
      </c>
      <c r="AT93" s="17" t="s">
        <v>124</v>
      </c>
      <c r="AU93" s="17" t="s">
        <v>81</v>
      </c>
      <c r="AY93" s="17" t="s">
        <v>122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22</v>
      </c>
      <c r="BK93" s="192">
        <f>ROUND(I93*H93,2)</f>
        <v>0</v>
      </c>
      <c r="BL93" s="17" t="s">
        <v>128</v>
      </c>
      <c r="BM93" s="17" t="s">
        <v>352</v>
      </c>
    </row>
    <row r="94" spans="2:65" s="12" customFormat="1">
      <c r="B94" s="205"/>
      <c r="C94" s="206"/>
      <c r="D94" s="195" t="s">
        <v>130</v>
      </c>
      <c r="E94" s="217" t="s">
        <v>20</v>
      </c>
      <c r="F94" s="218" t="s">
        <v>353</v>
      </c>
      <c r="G94" s="206"/>
      <c r="H94" s="219">
        <v>4.2830000000000004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130</v>
      </c>
      <c r="AU94" s="216" t="s">
        <v>81</v>
      </c>
      <c r="AV94" s="12" t="s">
        <v>81</v>
      </c>
      <c r="AW94" s="12" t="s">
        <v>37</v>
      </c>
      <c r="AX94" s="12" t="s">
        <v>73</v>
      </c>
      <c r="AY94" s="216" t="s">
        <v>122</v>
      </c>
    </row>
    <row r="95" spans="2:65" s="13" customFormat="1">
      <c r="B95" s="223"/>
      <c r="C95" s="224"/>
      <c r="D95" s="207" t="s">
        <v>130</v>
      </c>
      <c r="E95" s="225" t="s">
        <v>20</v>
      </c>
      <c r="F95" s="226" t="s">
        <v>215</v>
      </c>
      <c r="G95" s="224"/>
      <c r="H95" s="227">
        <v>4.2830000000000004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AT95" s="233" t="s">
        <v>130</v>
      </c>
      <c r="AU95" s="233" t="s">
        <v>81</v>
      </c>
      <c r="AV95" s="13" t="s">
        <v>128</v>
      </c>
      <c r="AW95" s="13" t="s">
        <v>37</v>
      </c>
      <c r="AX95" s="13" t="s">
        <v>22</v>
      </c>
      <c r="AY95" s="233" t="s">
        <v>122</v>
      </c>
    </row>
    <row r="96" spans="2:65" s="1" customFormat="1" ht="31.5" customHeight="1">
      <c r="B96" s="34"/>
      <c r="C96" s="181" t="s">
        <v>128</v>
      </c>
      <c r="D96" s="181" t="s">
        <v>124</v>
      </c>
      <c r="E96" s="182" t="s">
        <v>354</v>
      </c>
      <c r="F96" s="183" t="s">
        <v>355</v>
      </c>
      <c r="G96" s="184" t="s">
        <v>148</v>
      </c>
      <c r="H96" s="185">
        <v>4.2830000000000004</v>
      </c>
      <c r="I96" s="186"/>
      <c r="J96" s="187">
        <f>ROUND(I96*H96,2)</f>
        <v>0</v>
      </c>
      <c r="K96" s="183" t="s">
        <v>351</v>
      </c>
      <c r="L96" s="54"/>
      <c r="M96" s="188" t="s">
        <v>20</v>
      </c>
      <c r="N96" s="189" t="s">
        <v>44</v>
      </c>
      <c r="O96" s="35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17" t="s">
        <v>128</v>
      </c>
      <c r="AT96" s="17" t="s">
        <v>124</v>
      </c>
      <c r="AU96" s="17" t="s">
        <v>81</v>
      </c>
      <c r="AY96" s="17" t="s">
        <v>122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22</v>
      </c>
      <c r="BK96" s="192">
        <f>ROUND(I96*H96,2)</f>
        <v>0</v>
      </c>
      <c r="BL96" s="17" t="s">
        <v>128</v>
      </c>
      <c r="BM96" s="17" t="s">
        <v>356</v>
      </c>
    </row>
    <row r="97" spans="2:65" s="12" customFormat="1">
      <c r="B97" s="205"/>
      <c r="C97" s="206"/>
      <c r="D97" s="195" t="s">
        <v>130</v>
      </c>
      <c r="E97" s="217" t="s">
        <v>20</v>
      </c>
      <c r="F97" s="218" t="s">
        <v>353</v>
      </c>
      <c r="G97" s="206"/>
      <c r="H97" s="219">
        <v>4.2830000000000004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130</v>
      </c>
      <c r="AU97" s="216" t="s">
        <v>81</v>
      </c>
      <c r="AV97" s="12" t="s">
        <v>81</v>
      </c>
      <c r="AW97" s="12" t="s">
        <v>37</v>
      </c>
      <c r="AX97" s="12" t="s">
        <v>73</v>
      </c>
      <c r="AY97" s="216" t="s">
        <v>122</v>
      </c>
    </row>
    <row r="98" spans="2:65" s="13" customFormat="1">
      <c r="B98" s="223"/>
      <c r="C98" s="224"/>
      <c r="D98" s="207" t="s">
        <v>130</v>
      </c>
      <c r="E98" s="225" t="s">
        <v>20</v>
      </c>
      <c r="F98" s="226" t="s">
        <v>215</v>
      </c>
      <c r="G98" s="224"/>
      <c r="H98" s="227">
        <v>4.2830000000000004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130</v>
      </c>
      <c r="AU98" s="233" t="s">
        <v>81</v>
      </c>
      <c r="AV98" s="13" t="s">
        <v>128</v>
      </c>
      <c r="AW98" s="13" t="s">
        <v>37</v>
      </c>
      <c r="AX98" s="13" t="s">
        <v>22</v>
      </c>
      <c r="AY98" s="233" t="s">
        <v>122</v>
      </c>
    </row>
    <row r="99" spans="2:65" s="1" customFormat="1" ht="31.5" customHeight="1">
      <c r="B99" s="34"/>
      <c r="C99" s="181" t="s">
        <v>151</v>
      </c>
      <c r="D99" s="181" t="s">
        <v>124</v>
      </c>
      <c r="E99" s="182" t="s">
        <v>216</v>
      </c>
      <c r="F99" s="183" t="s">
        <v>217</v>
      </c>
      <c r="G99" s="184" t="s">
        <v>148</v>
      </c>
      <c r="H99" s="185">
        <v>26.45</v>
      </c>
      <c r="I99" s="186"/>
      <c r="J99" s="187">
        <f>ROUND(I99*H99,2)</f>
        <v>0</v>
      </c>
      <c r="K99" s="183" t="s">
        <v>141</v>
      </c>
      <c r="L99" s="54"/>
      <c r="M99" s="188" t="s">
        <v>20</v>
      </c>
      <c r="N99" s="189" t="s">
        <v>44</v>
      </c>
      <c r="O99" s="35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AR99" s="17" t="s">
        <v>128</v>
      </c>
      <c r="AT99" s="17" t="s">
        <v>124</v>
      </c>
      <c r="AU99" s="17" t="s">
        <v>81</v>
      </c>
      <c r="AY99" s="17" t="s">
        <v>122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22</v>
      </c>
      <c r="BK99" s="192">
        <f>ROUND(I99*H99,2)</f>
        <v>0</v>
      </c>
      <c r="BL99" s="17" t="s">
        <v>128</v>
      </c>
      <c r="BM99" s="17" t="s">
        <v>357</v>
      </c>
    </row>
    <row r="100" spans="2:65" s="12" customFormat="1">
      <c r="B100" s="205"/>
      <c r="C100" s="206"/>
      <c r="D100" s="195" t="s">
        <v>130</v>
      </c>
      <c r="E100" s="217" t="s">
        <v>20</v>
      </c>
      <c r="F100" s="218" t="s">
        <v>358</v>
      </c>
      <c r="G100" s="206"/>
      <c r="H100" s="219">
        <v>26.45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130</v>
      </c>
      <c r="AU100" s="216" t="s">
        <v>81</v>
      </c>
      <c r="AV100" s="12" t="s">
        <v>81</v>
      </c>
      <c r="AW100" s="12" t="s">
        <v>37</v>
      </c>
      <c r="AX100" s="12" t="s">
        <v>73</v>
      </c>
      <c r="AY100" s="216" t="s">
        <v>122</v>
      </c>
    </row>
    <row r="101" spans="2:65" s="13" customFormat="1">
      <c r="B101" s="223"/>
      <c r="C101" s="224"/>
      <c r="D101" s="207" t="s">
        <v>130</v>
      </c>
      <c r="E101" s="225" t="s">
        <v>20</v>
      </c>
      <c r="F101" s="226" t="s">
        <v>215</v>
      </c>
      <c r="G101" s="224"/>
      <c r="H101" s="227">
        <v>26.45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AT101" s="233" t="s">
        <v>130</v>
      </c>
      <c r="AU101" s="233" t="s">
        <v>81</v>
      </c>
      <c r="AV101" s="13" t="s">
        <v>128</v>
      </c>
      <c r="AW101" s="13" t="s">
        <v>37</v>
      </c>
      <c r="AX101" s="13" t="s">
        <v>22</v>
      </c>
      <c r="AY101" s="233" t="s">
        <v>122</v>
      </c>
    </row>
    <row r="102" spans="2:65" s="1" customFormat="1" ht="44.25" customHeight="1">
      <c r="B102" s="34"/>
      <c r="C102" s="181" t="s">
        <v>156</v>
      </c>
      <c r="D102" s="181" t="s">
        <v>124</v>
      </c>
      <c r="E102" s="182" t="s">
        <v>225</v>
      </c>
      <c r="F102" s="183" t="s">
        <v>226</v>
      </c>
      <c r="G102" s="184" t="s">
        <v>148</v>
      </c>
      <c r="H102" s="185">
        <v>13.225</v>
      </c>
      <c r="I102" s="186"/>
      <c r="J102" s="187">
        <f>ROUND(I102*H102,2)</f>
        <v>0</v>
      </c>
      <c r="K102" s="183" t="s">
        <v>141</v>
      </c>
      <c r="L102" s="54"/>
      <c r="M102" s="188" t="s">
        <v>20</v>
      </c>
      <c r="N102" s="189" t="s">
        <v>44</v>
      </c>
      <c r="O102" s="35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AR102" s="17" t="s">
        <v>128</v>
      </c>
      <c r="AT102" s="17" t="s">
        <v>124</v>
      </c>
      <c r="AU102" s="17" t="s">
        <v>81</v>
      </c>
      <c r="AY102" s="17" t="s">
        <v>122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22</v>
      </c>
      <c r="BK102" s="192">
        <f>ROUND(I102*H102,2)</f>
        <v>0</v>
      </c>
      <c r="BL102" s="17" t="s">
        <v>128</v>
      </c>
      <c r="BM102" s="17" t="s">
        <v>359</v>
      </c>
    </row>
    <row r="103" spans="2:65" s="12" customFormat="1">
      <c r="B103" s="205"/>
      <c r="C103" s="206"/>
      <c r="D103" s="195" t="s">
        <v>130</v>
      </c>
      <c r="E103" s="217" t="s">
        <v>20</v>
      </c>
      <c r="F103" s="218" t="s">
        <v>360</v>
      </c>
      <c r="G103" s="206"/>
      <c r="H103" s="219">
        <v>13.225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130</v>
      </c>
      <c r="AU103" s="216" t="s">
        <v>81</v>
      </c>
      <c r="AV103" s="12" t="s">
        <v>81</v>
      </c>
      <c r="AW103" s="12" t="s">
        <v>37</v>
      </c>
      <c r="AX103" s="12" t="s">
        <v>73</v>
      </c>
      <c r="AY103" s="216" t="s">
        <v>122</v>
      </c>
    </row>
    <row r="104" spans="2:65" s="13" customFormat="1">
      <c r="B104" s="223"/>
      <c r="C104" s="224"/>
      <c r="D104" s="207" t="s">
        <v>130</v>
      </c>
      <c r="E104" s="225" t="s">
        <v>20</v>
      </c>
      <c r="F104" s="226" t="s">
        <v>215</v>
      </c>
      <c r="G104" s="224"/>
      <c r="H104" s="227">
        <v>13.225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130</v>
      </c>
      <c r="AU104" s="233" t="s">
        <v>81</v>
      </c>
      <c r="AV104" s="13" t="s">
        <v>128</v>
      </c>
      <c r="AW104" s="13" t="s">
        <v>37</v>
      </c>
      <c r="AX104" s="13" t="s">
        <v>22</v>
      </c>
      <c r="AY104" s="233" t="s">
        <v>122</v>
      </c>
    </row>
    <row r="105" spans="2:65" s="1" customFormat="1" ht="44.25" customHeight="1">
      <c r="B105" s="34"/>
      <c r="C105" s="181" t="s">
        <v>161</v>
      </c>
      <c r="D105" s="181" t="s">
        <v>124</v>
      </c>
      <c r="E105" s="182" t="s">
        <v>361</v>
      </c>
      <c r="F105" s="183" t="s">
        <v>362</v>
      </c>
      <c r="G105" s="184" t="s">
        <v>148</v>
      </c>
      <c r="H105" s="185">
        <v>26.45</v>
      </c>
      <c r="I105" s="186"/>
      <c r="J105" s="187">
        <f>ROUND(I105*H105,2)</f>
        <v>0</v>
      </c>
      <c r="K105" s="183" t="s">
        <v>141</v>
      </c>
      <c r="L105" s="54"/>
      <c r="M105" s="188" t="s">
        <v>20</v>
      </c>
      <c r="N105" s="189" t="s">
        <v>44</v>
      </c>
      <c r="O105" s="35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AR105" s="17" t="s">
        <v>128</v>
      </c>
      <c r="AT105" s="17" t="s">
        <v>124</v>
      </c>
      <c r="AU105" s="17" t="s">
        <v>81</v>
      </c>
      <c r="AY105" s="17" t="s">
        <v>122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7" t="s">
        <v>22</v>
      </c>
      <c r="BK105" s="192">
        <f>ROUND(I105*H105,2)</f>
        <v>0</v>
      </c>
      <c r="BL105" s="17" t="s">
        <v>128</v>
      </c>
      <c r="BM105" s="17" t="s">
        <v>363</v>
      </c>
    </row>
    <row r="106" spans="2:65" s="12" customFormat="1">
      <c r="B106" s="205"/>
      <c r="C106" s="206"/>
      <c r="D106" s="207" t="s">
        <v>130</v>
      </c>
      <c r="E106" s="208" t="s">
        <v>20</v>
      </c>
      <c r="F106" s="209" t="s">
        <v>358</v>
      </c>
      <c r="G106" s="206"/>
      <c r="H106" s="210">
        <v>26.45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130</v>
      </c>
      <c r="AU106" s="216" t="s">
        <v>81</v>
      </c>
      <c r="AV106" s="12" t="s">
        <v>81</v>
      </c>
      <c r="AW106" s="12" t="s">
        <v>37</v>
      </c>
      <c r="AX106" s="12" t="s">
        <v>73</v>
      </c>
      <c r="AY106" s="216" t="s">
        <v>122</v>
      </c>
    </row>
    <row r="107" spans="2:65" s="1" customFormat="1" ht="31.5" customHeight="1">
      <c r="B107" s="34"/>
      <c r="C107" s="181" t="s">
        <v>166</v>
      </c>
      <c r="D107" s="181" t="s">
        <v>124</v>
      </c>
      <c r="E107" s="182" t="s">
        <v>364</v>
      </c>
      <c r="F107" s="183" t="s">
        <v>365</v>
      </c>
      <c r="G107" s="184" t="s">
        <v>148</v>
      </c>
      <c r="H107" s="185">
        <v>26.45</v>
      </c>
      <c r="I107" s="186"/>
      <c r="J107" s="187">
        <f>ROUND(I107*H107,2)</f>
        <v>0</v>
      </c>
      <c r="K107" s="183" t="s">
        <v>141</v>
      </c>
      <c r="L107" s="54"/>
      <c r="M107" s="188" t="s">
        <v>20</v>
      </c>
      <c r="N107" s="189" t="s">
        <v>44</v>
      </c>
      <c r="O107" s="3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AR107" s="17" t="s">
        <v>128</v>
      </c>
      <c r="AT107" s="17" t="s">
        <v>124</v>
      </c>
      <c r="AU107" s="17" t="s">
        <v>81</v>
      </c>
      <c r="AY107" s="17" t="s">
        <v>122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7" t="s">
        <v>22</v>
      </c>
      <c r="BK107" s="192">
        <f>ROUND(I107*H107,2)</f>
        <v>0</v>
      </c>
      <c r="BL107" s="17" t="s">
        <v>128</v>
      </c>
      <c r="BM107" s="17" t="s">
        <v>366</v>
      </c>
    </row>
    <row r="108" spans="2:65" s="12" customFormat="1">
      <c r="B108" s="205"/>
      <c r="C108" s="206"/>
      <c r="D108" s="207" t="s">
        <v>130</v>
      </c>
      <c r="E108" s="208" t="s">
        <v>20</v>
      </c>
      <c r="F108" s="209" t="s">
        <v>358</v>
      </c>
      <c r="G108" s="206"/>
      <c r="H108" s="210">
        <v>26.45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130</v>
      </c>
      <c r="AU108" s="216" t="s">
        <v>81</v>
      </c>
      <c r="AV108" s="12" t="s">
        <v>81</v>
      </c>
      <c r="AW108" s="12" t="s">
        <v>37</v>
      </c>
      <c r="AX108" s="12" t="s">
        <v>73</v>
      </c>
      <c r="AY108" s="216" t="s">
        <v>122</v>
      </c>
    </row>
    <row r="109" spans="2:65" s="1" customFormat="1" ht="22.5" customHeight="1">
      <c r="B109" s="34"/>
      <c r="C109" s="181" t="s">
        <v>171</v>
      </c>
      <c r="D109" s="181" t="s">
        <v>124</v>
      </c>
      <c r="E109" s="182" t="s">
        <v>167</v>
      </c>
      <c r="F109" s="183" t="s">
        <v>168</v>
      </c>
      <c r="G109" s="184" t="s">
        <v>135</v>
      </c>
      <c r="H109" s="185">
        <v>35</v>
      </c>
      <c r="I109" s="186"/>
      <c r="J109" s="187">
        <f>ROUND(I109*H109,2)</f>
        <v>0</v>
      </c>
      <c r="K109" s="183" t="s">
        <v>141</v>
      </c>
      <c r="L109" s="54"/>
      <c r="M109" s="188" t="s">
        <v>20</v>
      </c>
      <c r="N109" s="189" t="s">
        <v>44</v>
      </c>
      <c r="O109" s="35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AR109" s="17" t="s">
        <v>128</v>
      </c>
      <c r="AT109" s="17" t="s">
        <v>124</v>
      </c>
      <c r="AU109" s="17" t="s">
        <v>81</v>
      </c>
      <c r="AY109" s="17" t="s">
        <v>122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22</v>
      </c>
      <c r="BK109" s="192">
        <f>ROUND(I109*H109,2)</f>
        <v>0</v>
      </c>
      <c r="BL109" s="17" t="s">
        <v>128</v>
      </c>
      <c r="BM109" s="17" t="s">
        <v>367</v>
      </c>
    </row>
    <row r="110" spans="2:65" s="12" customFormat="1">
      <c r="B110" s="205"/>
      <c r="C110" s="206"/>
      <c r="D110" s="195" t="s">
        <v>130</v>
      </c>
      <c r="E110" s="217" t="s">
        <v>20</v>
      </c>
      <c r="F110" s="218" t="s">
        <v>368</v>
      </c>
      <c r="G110" s="206"/>
      <c r="H110" s="219">
        <v>35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130</v>
      </c>
      <c r="AU110" s="216" t="s">
        <v>81</v>
      </c>
      <c r="AV110" s="12" t="s">
        <v>81</v>
      </c>
      <c r="AW110" s="12" t="s">
        <v>37</v>
      </c>
      <c r="AX110" s="12" t="s">
        <v>73</v>
      </c>
      <c r="AY110" s="216" t="s">
        <v>122</v>
      </c>
    </row>
    <row r="111" spans="2:65" s="13" customFormat="1">
      <c r="B111" s="223"/>
      <c r="C111" s="224"/>
      <c r="D111" s="207" t="s">
        <v>130</v>
      </c>
      <c r="E111" s="225" t="s">
        <v>20</v>
      </c>
      <c r="F111" s="226" t="s">
        <v>215</v>
      </c>
      <c r="G111" s="224"/>
      <c r="H111" s="227">
        <v>35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130</v>
      </c>
      <c r="AU111" s="233" t="s">
        <v>81</v>
      </c>
      <c r="AV111" s="13" t="s">
        <v>128</v>
      </c>
      <c r="AW111" s="13" t="s">
        <v>37</v>
      </c>
      <c r="AX111" s="13" t="s">
        <v>22</v>
      </c>
      <c r="AY111" s="233" t="s">
        <v>122</v>
      </c>
    </row>
    <row r="112" spans="2:65" s="1" customFormat="1" ht="31.5" customHeight="1">
      <c r="B112" s="34"/>
      <c r="C112" s="181" t="s">
        <v>27</v>
      </c>
      <c r="D112" s="181" t="s">
        <v>124</v>
      </c>
      <c r="E112" s="182" t="s">
        <v>369</v>
      </c>
      <c r="F112" s="183" t="s">
        <v>370</v>
      </c>
      <c r="G112" s="184" t="s">
        <v>135</v>
      </c>
      <c r="H112" s="185">
        <v>18</v>
      </c>
      <c r="I112" s="186"/>
      <c r="J112" s="187">
        <f>ROUND(I112*H112,2)</f>
        <v>0</v>
      </c>
      <c r="K112" s="183" t="s">
        <v>141</v>
      </c>
      <c r="L112" s="54"/>
      <c r="M112" s="188" t="s">
        <v>20</v>
      </c>
      <c r="N112" s="189" t="s">
        <v>44</v>
      </c>
      <c r="O112" s="35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AR112" s="17" t="s">
        <v>128</v>
      </c>
      <c r="AT112" s="17" t="s">
        <v>124</v>
      </c>
      <c r="AU112" s="17" t="s">
        <v>81</v>
      </c>
      <c r="AY112" s="17" t="s">
        <v>122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22</v>
      </c>
      <c r="BK112" s="192">
        <f>ROUND(I112*H112,2)</f>
        <v>0</v>
      </c>
      <c r="BL112" s="17" t="s">
        <v>128</v>
      </c>
      <c r="BM112" s="17" t="s">
        <v>371</v>
      </c>
    </row>
    <row r="113" spans="2:65" s="12" customFormat="1">
      <c r="B113" s="205"/>
      <c r="C113" s="206"/>
      <c r="D113" s="195" t="s">
        <v>130</v>
      </c>
      <c r="E113" s="217" t="s">
        <v>20</v>
      </c>
      <c r="F113" s="218" t="s">
        <v>372</v>
      </c>
      <c r="G113" s="206"/>
      <c r="H113" s="219">
        <v>18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130</v>
      </c>
      <c r="AU113" s="216" t="s">
        <v>81</v>
      </c>
      <c r="AV113" s="12" t="s">
        <v>81</v>
      </c>
      <c r="AW113" s="12" t="s">
        <v>37</v>
      </c>
      <c r="AX113" s="12" t="s">
        <v>73</v>
      </c>
      <c r="AY113" s="216" t="s">
        <v>122</v>
      </c>
    </row>
    <row r="114" spans="2:65" s="13" customFormat="1">
      <c r="B114" s="223"/>
      <c r="C114" s="224"/>
      <c r="D114" s="195" t="s">
        <v>130</v>
      </c>
      <c r="E114" s="244" t="s">
        <v>20</v>
      </c>
      <c r="F114" s="245" t="s">
        <v>215</v>
      </c>
      <c r="G114" s="224"/>
      <c r="H114" s="246">
        <v>18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AT114" s="233" t="s">
        <v>130</v>
      </c>
      <c r="AU114" s="233" t="s">
        <v>81</v>
      </c>
      <c r="AV114" s="13" t="s">
        <v>128</v>
      </c>
      <c r="AW114" s="13" t="s">
        <v>37</v>
      </c>
      <c r="AX114" s="13" t="s">
        <v>22</v>
      </c>
      <c r="AY114" s="233" t="s">
        <v>122</v>
      </c>
    </row>
    <row r="115" spans="2:65" s="10" customFormat="1" ht="29.85" customHeight="1">
      <c r="B115" s="164"/>
      <c r="C115" s="165"/>
      <c r="D115" s="178" t="s">
        <v>72</v>
      </c>
      <c r="E115" s="179" t="s">
        <v>81</v>
      </c>
      <c r="F115" s="179" t="s">
        <v>373</v>
      </c>
      <c r="G115" s="165"/>
      <c r="H115" s="165"/>
      <c r="I115" s="168"/>
      <c r="J115" s="180">
        <f>BK115</f>
        <v>0</v>
      </c>
      <c r="K115" s="165"/>
      <c r="L115" s="170"/>
      <c r="M115" s="171"/>
      <c r="N115" s="172"/>
      <c r="O115" s="172"/>
      <c r="P115" s="173">
        <f>SUM(P116:P117)</f>
        <v>0</v>
      </c>
      <c r="Q115" s="172"/>
      <c r="R115" s="173">
        <f>SUM(R116:R117)</f>
        <v>9.7812359999999998</v>
      </c>
      <c r="S115" s="172"/>
      <c r="T115" s="174">
        <f>SUM(T116:T117)</f>
        <v>0</v>
      </c>
      <c r="AR115" s="175" t="s">
        <v>22</v>
      </c>
      <c r="AT115" s="176" t="s">
        <v>72</v>
      </c>
      <c r="AU115" s="176" t="s">
        <v>22</v>
      </c>
      <c r="AY115" s="175" t="s">
        <v>122</v>
      </c>
      <c r="BK115" s="177">
        <f>SUM(BK116:BK117)</f>
        <v>0</v>
      </c>
    </row>
    <row r="116" spans="2:65" s="1" customFormat="1" ht="57" customHeight="1">
      <c r="B116" s="34"/>
      <c r="C116" s="181" t="s">
        <v>180</v>
      </c>
      <c r="D116" s="181" t="s">
        <v>124</v>
      </c>
      <c r="E116" s="182" t="s">
        <v>374</v>
      </c>
      <c r="F116" s="183" t="s">
        <v>375</v>
      </c>
      <c r="G116" s="184" t="s">
        <v>148</v>
      </c>
      <c r="H116" s="185">
        <v>3.24</v>
      </c>
      <c r="I116" s="186"/>
      <c r="J116" s="187">
        <f>ROUND(I116*H116,2)</f>
        <v>0</v>
      </c>
      <c r="K116" s="183" t="s">
        <v>141</v>
      </c>
      <c r="L116" s="54"/>
      <c r="M116" s="188" t="s">
        <v>20</v>
      </c>
      <c r="N116" s="189" t="s">
        <v>44</v>
      </c>
      <c r="O116" s="35"/>
      <c r="P116" s="190">
        <f>O116*H116</f>
        <v>0</v>
      </c>
      <c r="Q116" s="190">
        <v>3.0188999999999999</v>
      </c>
      <c r="R116" s="190">
        <f>Q116*H116</f>
        <v>9.7812359999999998</v>
      </c>
      <c r="S116" s="190">
        <v>0</v>
      </c>
      <c r="T116" s="191">
        <f>S116*H116</f>
        <v>0</v>
      </c>
      <c r="AR116" s="17" t="s">
        <v>128</v>
      </c>
      <c r="AT116" s="17" t="s">
        <v>124</v>
      </c>
      <c r="AU116" s="17" t="s">
        <v>81</v>
      </c>
      <c r="AY116" s="17" t="s">
        <v>122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7" t="s">
        <v>22</v>
      </c>
      <c r="BK116" s="192">
        <f>ROUND(I116*H116,2)</f>
        <v>0</v>
      </c>
      <c r="BL116" s="17" t="s">
        <v>128</v>
      </c>
      <c r="BM116" s="17" t="s">
        <v>376</v>
      </c>
    </row>
    <row r="117" spans="2:65" s="12" customFormat="1">
      <c r="B117" s="205"/>
      <c r="C117" s="206"/>
      <c r="D117" s="195" t="s">
        <v>130</v>
      </c>
      <c r="E117" s="217" t="s">
        <v>20</v>
      </c>
      <c r="F117" s="218" t="s">
        <v>377</v>
      </c>
      <c r="G117" s="206"/>
      <c r="H117" s="219">
        <v>3.24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130</v>
      </c>
      <c r="AU117" s="216" t="s">
        <v>81</v>
      </c>
      <c r="AV117" s="12" t="s">
        <v>81</v>
      </c>
      <c r="AW117" s="12" t="s">
        <v>37</v>
      </c>
      <c r="AX117" s="12" t="s">
        <v>22</v>
      </c>
      <c r="AY117" s="216" t="s">
        <v>122</v>
      </c>
    </row>
    <row r="118" spans="2:65" s="10" customFormat="1" ht="29.85" customHeight="1">
      <c r="B118" s="164"/>
      <c r="C118" s="165"/>
      <c r="D118" s="178" t="s">
        <v>72</v>
      </c>
      <c r="E118" s="179" t="s">
        <v>138</v>
      </c>
      <c r="F118" s="179" t="s">
        <v>378</v>
      </c>
      <c r="G118" s="165"/>
      <c r="H118" s="165"/>
      <c r="I118" s="168"/>
      <c r="J118" s="180">
        <f>BK118</f>
        <v>0</v>
      </c>
      <c r="K118" s="165"/>
      <c r="L118" s="170"/>
      <c r="M118" s="171"/>
      <c r="N118" s="172"/>
      <c r="O118" s="172"/>
      <c r="P118" s="173">
        <f>SUM(P119:P148)</f>
        <v>0</v>
      </c>
      <c r="Q118" s="172"/>
      <c r="R118" s="173">
        <f>SUM(R119:R148)</f>
        <v>56.023641539060002</v>
      </c>
      <c r="S118" s="172"/>
      <c r="T118" s="174">
        <f>SUM(T119:T148)</f>
        <v>0</v>
      </c>
      <c r="AR118" s="175" t="s">
        <v>22</v>
      </c>
      <c r="AT118" s="176" t="s">
        <v>72</v>
      </c>
      <c r="AU118" s="176" t="s">
        <v>22</v>
      </c>
      <c r="AY118" s="175" t="s">
        <v>122</v>
      </c>
      <c r="BK118" s="177">
        <f>SUM(BK119:BK148)</f>
        <v>0</v>
      </c>
    </row>
    <row r="119" spans="2:65" s="1" customFormat="1" ht="57" customHeight="1">
      <c r="B119" s="34"/>
      <c r="C119" s="181" t="s">
        <v>188</v>
      </c>
      <c r="D119" s="181" t="s">
        <v>124</v>
      </c>
      <c r="E119" s="182" t="s">
        <v>379</v>
      </c>
      <c r="F119" s="183" t="s">
        <v>380</v>
      </c>
      <c r="G119" s="184" t="s">
        <v>148</v>
      </c>
      <c r="H119" s="185">
        <v>4.2830000000000004</v>
      </c>
      <c r="I119" s="186"/>
      <c r="J119" s="187">
        <f>ROUND(I119*H119,2)</f>
        <v>0</v>
      </c>
      <c r="K119" s="183" t="s">
        <v>141</v>
      </c>
      <c r="L119" s="54"/>
      <c r="M119" s="188" t="s">
        <v>20</v>
      </c>
      <c r="N119" s="189" t="s">
        <v>44</v>
      </c>
      <c r="O119" s="35"/>
      <c r="P119" s="190">
        <f>O119*H119</f>
        <v>0</v>
      </c>
      <c r="Q119" s="190">
        <v>3.11388</v>
      </c>
      <c r="R119" s="190">
        <f>Q119*H119</f>
        <v>13.336748040000002</v>
      </c>
      <c r="S119" s="190">
        <v>0</v>
      </c>
      <c r="T119" s="191">
        <f>S119*H119</f>
        <v>0</v>
      </c>
      <c r="AR119" s="17" t="s">
        <v>128</v>
      </c>
      <c r="AT119" s="17" t="s">
        <v>124</v>
      </c>
      <c r="AU119" s="17" t="s">
        <v>81</v>
      </c>
      <c r="AY119" s="17" t="s">
        <v>122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7" t="s">
        <v>22</v>
      </c>
      <c r="BK119" s="192">
        <f>ROUND(I119*H119,2)</f>
        <v>0</v>
      </c>
      <c r="BL119" s="17" t="s">
        <v>128</v>
      </c>
      <c r="BM119" s="17" t="s">
        <v>381</v>
      </c>
    </row>
    <row r="120" spans="2:65" s="11" customFormat="1" ht="27">
      <c r="B120" s="193"/>
      <c r="C120" s="194"/>
      <c r="D120" s="195" t="s">
        <v>130</v>
      </c>
      <c r="E120" s="196" t="s">
        <v>20</v>
      </c>
      <c r="F120" s="197" t="s">
        <v>382</v>
      </c>
      <c r="G120" s="194"/>
      <c r="H120" s="198" t="s">
        <v>20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130</v>
      </c>
      <c r="AU120" s="204" t="s">
        <v>81</v>
      </c>
      <c r="AV120" s="11" t="s">
        <v>22</v>
      </c>
      <c r="AW120" s="11" t="s">
        <v>37</v>
      </c>
      <c r="AX120" s="11" t="s">
        <v>73</v>
      </c>
      <c r="AY120" s="204" t="s">
        <v>122</v>
      </c>
    </row>
    <row r="121" spans="2:65" s="12" customFormat="1">
      <c r="B121" s="205"/>
      <c r="C121" s="206"/>
      <c r="D121" s="195" t="s">
        <v>130</v>
      </c>
      <c r="E121" s="217" t="s">
        <v>20</v>
      </c>
      <c r="F121" s="218" t="s">
        <v>383</v>
      </c>
      <c r="G121" s="206"/>
      <c r="H121" s="219">
        <v>4.2830000000000004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130</v>
      </c>
      <c r="AU121" s="216" t="s">
        <v>81</v>
      </c>
      <c r="AV121" s="12" t="s">
        <v>81</v>
      </c>
      <c r="AW121" s="12" t="s">
        <v>37</v>
      </c>
      <c r="AX121" s="12" t="s">
        <v>73</v>
      </c>
      <c r="AY121" s="216" t="s">
        <v>122</v>
      </c>
    </row>
    <row r="122" spans="2:65" s="13" customFormat="1">
      <c r="B122" s="223"/>
      <c r="C122" s="224"/>
      <c r="D122" s="207" t="s">
        <v>130</v>
      </c>
      <c r="E122" s="225" t="s">
        <v>20</v>
      </c>
      <c r="F122" s="226" t="s">
        <v>215</v>
      </c>
      <c r="G122" s="224"/>
      <c r="H122" s="227">
        <v>4.2830000000000004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AT122" s="233" t="s">
        <v>130</v>
      </c>
      <c r="AU122" s="233" t="s">
        <v>81</v>
      </c>
      <c r="AV122" s="13" t="s">
        <v>128</v>
      </c>
      <c r="AW122" s="13" t="s">
        <v>37</v>
      </c>
      <c r="AX122" s="13" t="s">
        <v>22</v>
      </c>
      <c r="AY122" s="233" t="s">
        <v>122</v>
      </c>
    </row>
    <row r="123" spans="2:65" s="1" customFormat="1" ht="57" customHeight="1">
      <c r="B123" s="34"/>
      <c r="C123" s="181" t="s">
        <v>194</v>
      </c>
      <c r="D123" s="181" t="s">
        <v>124</v>
      </c>
      <c r="E123" s="182" t="s">
        <v>384</v>
      </c>
      <c r="F123" s="183" t="s">
        <v>380</v>
      </c>
      <c r="G123" s="184" t="s">
        <v>148</v>
      </c>
      <c r="H123" s="185">
        <v>4.2830000000000004</v>
      </c>
      <c r="I123" s="186"/>
      <c r="J123" s="187">
        <f>ROUND(I123*H123,2)</f>
        <v>0</v>
      </c>
      <c r="K123" s="183" t="s">
        <v>20</v>
      </c>
      <c r="L123" s="54"/>
      <c r="M123" s="188" t="s">
        <v>20</v>
      </c>
      <c r="N123" s="189" t="s">
        <v>44</v>
      </c>
      <c r="O123" s="35"/>
      <c r="P123" s="190">
        <f>O123*H123</f>
        <v>0</v>
      </c>
      <c r="Q123" s="190">
        <v>1.1098838200000001</v>
      </c>
      <c r="R123" s="190">
        <f>Q123*H123</f>
        <v>4.7536324010600008</v>
      </c>
      <c r="S123" s="190">
        <v>0</v>
      </c>
      <c r="T123" s="191">
        <f>S123*H123</f>
        <v>0</v>
      </c>
      <c r="AR123" s="17" t="s">
        <v>128</v>
      </c>
      <c r="AT123" s="17" t="s">
        <v>124</v>
      </c>
      <c r="AU123" s="17" t="s">
        <v>81</v>
      </c>
      <c r="AY123" s="17" t="s">
        <v>122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22</v>
      </c>
      <c r="BK123" s="192">
        <f>ROUND(I123*H123,2)</f>
        <v>0</v>
      </c>
      <c r="BL123" s="17" t="s">
        <v>128</v>
      </c>
      <c r="BM123" s="17" t="s">
        <v>385</v>
      </c>
    </row>
    <row r="124" spans="2:65" s="11" customFormat="1">
      <c r="B124" s="193"/>
      <c r="C124" s="194"/>
      <c r="D124" s="195" t="s">
        <v>130</v>
      </c>
      <c r="E124" s="196" t="s">
        <v>20</v>
      </c>
      <c r="F124" s="197" t="s">
        <v>386</v>
      </c>
      <c r="G124" s="194"/>
      <c r="H124" s="198" t="s">
        <v>20</v>
      </c>
      <c r="I124" s="199"/>
      <c r="J124" s="194"/>
      <c r="K124" s="194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130</v>
      </c>
      <c r="AU124" s="204" t="s">
        <v>81</v>
      </c>
      <c r="AV124" s="11" t="s">
        <v>22</v>
      </c>
      <c r="AW124" s="11" t="s">
        <v>37</v>
      </c>
      <c r="AX124" s="11" t="s">
        <v>73</v>
      </c>
      <c r="AY124" s="204" t="s">
        <v>122</v>
      </c>
    </row>
    <row r="125" spans="2:65" s="12" customFormat="1">
      <c r="B125" s="205"/>
      <c r="C125" s="206"/>
      <c r="D125" s="195" t="s">
        <v>130</v>
      </c>
      <c r="E125" s="217" t="s">
        <v>20</v>
      </c>
      <c r="F125" s="218" t="s">
        <v>353</v>
      </c>
      <c r="G125" s="206"/>
      <c r="H125" s="219">
        <v>4.2830000000000004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130</v>
      </c>
      <c r="AU125" s="216" t="s">
        <v>81</v>
      </c>
      <c r="AV125" s="12" t="s">
        <v>81</v>
      </c>
      <c r="AW125" s="12" t="s">
        <v>37</v>
      </c>
      <c r="AX125" s="12" t="s">
        <v>73</v>
      </c>
      <c r="AY125" s="216" t="s">
        <v>122</v>
      </c>
    </row>
    <row r="126" spans="2:65" s="13" customFormat="1">
      <c r="B126" s="223"/>
      <c r="C126" s="224"/>
      <c r="D126" s="207" t="s">
        <v>130</v>
      </c>
      <c r="E126" s="225" t="s">
        <v>20</v>
      </c>
      <c r="F126" s="226" t="s">
        <v>215</v>
      </c>
      <c r="G126" s="224"/>
      <c r="H126" s="227">
        <v>4.2830000000000004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130</v>
      </c>
      <c r="AU126" s="233" t="s">
        <v>81</v>
      </c>
      <c r="AV126" s="13" t="s">
        <v>128</v>
      </c>
      <c r="AW126" s="13" t="s">
        <v>37</v>
      </c>
      <c r="AX126" s="13" t="s">
        <v>22</v>
      </c>
      <c r="AY126" s="233" t="s">
        <v>122</v>
      </c>
    </row>
    <row r="127" spans="2:65" s="1" customFormat="1" ht="57" customHeight="1">
      <c r="B127" s="34"/>
      <c r="C127" s="181" t="s">
        <v>308</v>
      </c>
      <c r="D127" s="181" t="s">
        <v>124</v>
      </c>
      <c r="E127" s="182" t="s">
        <v>387</v>
      </c>
      <c r="F127" s="183" t="s">
        <v>388</v>
      </c>
      <c r="G127" s="184" t="s">
        <v>148</v>
      </c>
      <c r="H127" s="185">
        <v>19.440000000000001</v>
      </c>
      <c r="I127" s="186"/>
      <c r="J127" s="187">
        <f>ROUND(I127*H127,2)</f>
        <v>0</v>
      </c>
      <c r="K127" s="183" t="s">
        <v>141</v>
      </c>
      <c r="L127" s="54"/>
      <c r="M127" s="188" t="s">
        <v>20</v>
      </c>
      <c r="N127" s="189" t="s">
        <v>44</v>
      </c>
      <c r="O127" s="35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AR127" s="17" t="s">
        <v>128</v>
      </c>
      <c r="AT127" s="17" t="s">
        <v>124</v>
      </c>
      <c r="AU127" s="17" t="s">
        <v>81</v>
      </c>
      <c r="AY127" s="17" t="s">
        <v>122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22</v>
      </c>
      <c r="BK127" s="192">
        <f>ROUND(I127*H127,2)</f>
        <v>0</v>
      </c>
      <c r="BL127" s="17" t="s">
        <v>128</v>
      </c>
      <c r="BM127" s="17" t="s">
        <v>389</v>
      </c>
    </row>
    <row r="128" spans="2:65" s="12" customFormat="1">
      <c r="B128" s="205"/>
      <c r="C128" s="206"/>
      <c r="D128" s="195" t="s">
        <v>130</v>
      </c>
      <c r="E128" s="217" t="s">
        <v>20</v>
      </c>
      <c r="F128" s="218" t="s">
        <v>390</v>
      </c>
      <c r="G128" s="206"/>
      <c r="H128" s="219">
        <v>7.74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130</v>
      </c>
      <c r="AU128" s="216" t="s">
        <v>81</v>
      </c>
      <c r="AV128" s="12" t="s">
        <v>81</v>
      </c>
      <c r="AW128" s="12" t="s">
        <v>37</v>
      </c>
      <c r="AX128" s="12" t="s">
        <v>73</v>
      </c>
      <c r="AY128" s="216" t="s">
        <v>122</v>
      </c>
    </row>
    <row r="129" spans="2:65" s="12" customFormat="1">
      <c r="B129" s="205"/>
      <c r="C129" s="206"/>
      <c r="D129" s="207" t="s">
        <v>130</v>
      </c>
      <c r="E129" s="208" t="s">
        <v>20</v>
      </c>
      <c r="F129" s="209" t="s">
        <v>391</v>
      </c>
      <c r="G129" s="206"/>
      <c r="H129" s="210">
        <v>11.7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130</v>
      </c>
      <c r="AU129" s="216" t="s">
        <v>81</v>
      </c>
      <c r="AV129" s="12" t="s">
        <v>81</v>
      </c>
      <c r="AW129" s="12" t="s">
        <v>37</v>
      </c>
      <c r="AX129" s="12" t="s">
        <v>73</v>
      </c>
      <c r="AY129" s="216" t="s">
        <v>122</v>
      </c>
    </row>
    <row r="130" spans="2:65" s="1" customFormat="1" ht="57" customHeight="1">
      <c r="B130" s="34"/>
      <c r="C130" s="181" t="s">
        <v>8</v>
      </c>
      <c r="D130" s="181" t="s">
        <v>124</v>
      </c>
      <c r="E130" s="182" t="s">
        <v>392</v>
      </c>
      <c r="F130" s="183" t="s">
        <v>393</v>
      </c>
      <c r="G130" s="184" t="s">
        <v>135</v>
      </c>
      <c r="H130" s="185">
        <v>65.099999999999994</v>
      </c>
      <c r="I130" s="186"/>
      <c r="J130" s="187">
        <f>ROUND(I130*H130,2)</f>
        <v>0</v>
      </c>
      <c r="K130" s="183" t="s">
        <v>141</v>
      </c>
      <c r="L130" s="54"/>
      <c r="M130" s="188" t="s">
        <v>20</v>
      </c>
      <c r="N130" s="189" t="s">
        <v>44</v>
      </c>
      <c r="O130" s="35"/>
      <c r="P130" s="190">
        <f>O130*H130</f>
        <v>0</v>
      </c>
      <c r="Q130" s="190">
        <v>7.6499999999999997E-3</v>
      </c>
      <c r="R130" s="190">
        <f>Q130*H130</f>
        <v>0.49801499999999993</v>
      </c>
      <c r="S130" s="190">
        <v>0</v>
      </c>
      <c r="T130" s="191">
        <f>S130*H130</f>
        <v>0</v>
      </c>
      <c r="AR130" s="17" t="s">
        <v>128</v>
      </c>
      <c r="AT130" s="17" t="s">
        <v>124</v>
      </c>
      <c r="AU130" s="17" t="s">
        <v>81</v>
      </c>
      <c r="AY130" s="17" t="s">
        <v>122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22</v>
      </c>
      <c r="BK130" s="192">
        <f>ROUND(I130*H130,2)</f>
        <v>0</v>
      </c>
      <c r="BL130" s="17" t="s">
        <v>128</v>
      </c>
      <c r="BM130" s="17" t="s">
        <v>394</v>
      </c>
    </row>
    <row r="131" spans="2:65" s="12" customFormat="1">
      <c r="B131" s="205"/>
      <c r="C131" s="206"/>
      <c r="D131" s="207" t="s">
        <v>130</v>
      </c>
      <c r="E131" s="208" t="s">
        <v>20</v>
      </c>
      <c r="F131" s="209" t="s">
        <v>395</v>
      </c>
      <c r="G131" s="206"/>
      <c r="H131" s="210">
        <v>65.099999999999994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130</v>
      </c>
      <c r="AU131" s="216" t="s">
        <v>81</v>
      </c>
      <c r="AV131" s="12" t="s">
        <v>81</v>
      </c>
      <c r="AW131" s="12" t="s">
        <v>37</v>
      </c>
      <c r="AX131" s="12" t="s">
        <v>73</v>
      </c>
      <c r="AY131" s="216" t="s">
        <v>122</v>
      </c>
    </row>
    <row r="132" spans="2:65" s="1" customFormat="1" ht="57" customHeight="1">
      <c r="B132" s="34"/>
      <c r="C132" s="181" t="s">
        <v>322</v>
      </c>
      <c r="D132" s="181" t="s">
        <v>124</v>
      </c>
      <c r="E132" s="182" t="s">
        <v>396</v>
      </c>
      <c r="F132" s="183" t="s">
        <v>397</v>
      </c>
      <c r="G132" s="184" t="s">
        <v>135</v>
      </c>
      <c r="H132" s="185">
        <v>65.099999999999994</v>
      </c>
      <c r="I132" s="186"/>
      <c r="J132" s="187">
        <f>ROUND(I132*H132,2)</f>
        <v>0</v>
      </c>
      <c r="K132" s="183" t="s">
        <v>141</v>
      </c>
      <c r="L132" s="54"/>
      <c r="M132" s="188" t="s">
        <v>20</v>
      </c>
      <c r="N132" s="189" t="s">
        <v>44</v>
      </c>
      <c r="O132" s="35"/>
      <c r="P132" s="190">
        <f>O132*H132</f>
        <v>0</v>
      </c>
      <c r="Q132" s="190">
        <v>8.5999999999999998E-4</v>
      </c>
      <c r="R132" s="190">
        <f>Q132*H132</f>
        <v>5.5985999999999994E-2</v>
      </c>
      <c r="S132" s="190">
        <v>0</v>
      </c>
      <c r="T132" s="191">
        <f>S132*H132</f>
        <v>0</v>
      </c>
      <c r="AR132" s="17" t="s">
        <v>128</v>
      </c>
      <c r="AT132" s="17" t="s">
        <v>124</v>
      </c>
      <c r="AU132" s="17" t="s">
        <v>81</v>
      </c>
      <c r="AY132" s="17" t="s">
        <v>122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22</v>
      </c>
      <c r="BK132" s="192">
        <f>ROUND(I132*H132,2)</f>
        <v>0</v>
      </c>
      <c r="BL132" s="17" t="s">
        <v>128</v>
      </c>
      <c r="BM132" s="17" t="s">
        <v>398</v>
      </c>
    </row>
    <row r="133" spans="2:65" s="12" customFormat="1">
      <c r="B133" s="205"/>
      <c r="C133" s="206"/>
      <c r="D133" s="195" t="s">
        <v>130</v>
      </c>
      <c r="E133" s="217" t="s">
        <v>20</v>
      </c>
      <c r="F133" s="218" t="s">
        <v>399</v>
      </c>
      <c r="G133" s="206"/>
      <c r="H133" s="219">
        <v>65.099999999999994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130</v>
      </c>
      <c r="AU133" s="216" t="s">
        <v>81</v>
      </c>
      <c r="AV133" s="12" t="s">
        <v>81</v>
      </c>
      <c r="AW133" s="12" t="s">
        <v>37</v>
      </c>
      <c r="AX133" s="12" t="s">
        <v>73</v>
      </c>
      <c r="AY133" s="216" t="s">
        <v>122</v>
      </c>
    </row>
    <row r="134" spans="2:65" s="13" customFormat="1">
      <c r="B134" s="223"/>
      <c r="C134" s="224"/>
      <c r="D134" s="207" t="s">
        <v>130</v>
      </c>
      <c r="E134" s="225" t="s">
        <v>20</v>
      </c>
      <c r="F134" s="226" t="s">
        <v>215</v>
      </c>
      <c r="G134" s="224"/>
      <c r="H134" s="227">
        <v>65.099999999999994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130</v>
      </c>
      <c r="AU134" s="233" t="s">
        <v>81</v>
      </c>
      <c r="AV134" s="13" t="s">
        <v>128</v>
      </c>
      <c r="AW134" s="13" t="s">
        <v>37</v>
      </c>
      <c r="AX134" s="13" t="s">
        <v>22</v>
      </c>
      <c r="AY134" s="233" t="s">
        <v>122</v>
      </c>
    </row>
    <row r="135" spans="2:65" s="1" customFormat="1" ht="57" customHeight="1">
      <c r="B135" s="34"/>
      <c r="C135" s="181" t="s">
        <v>330</v>
      </c>
      <c r="D135" s="181" t="s">
        <v>124</v>
      </c>
      <c r="E135" s="182" t="s">
        <v>400</v>
      </c>
      <c r="F135" s="183" t="s">
        <v>401</v>
      </c>
      <c r="G135" s="184" t="s">
        <v>402</v>
      </c>
      <c r="H135" s="185">
        <v>0.91500000000000004</v>
      </c>
      <c r="I135" s="186"/>
      <c r="J135" s="187">
        <f>ROUND(I135*H135,2)</f>
        <v>0</v>
      </c>
      <c r="K135" s="183" t="s">
        <v>141</v>
      </c>
      <c r="L135" s="54"/>
      <c r="M135" s="188" t="s">
        <v>20</v>
      </c>
      <c r="N135" s="189" t="s">
        <v>44</v>
      </c>
      <c r="O135" s="35"/>
      <c r="P135" s="190">
        <f>O135*H135</f>
        <v>0</v>
      </c>
      <c r="Q135" s="190">
        <v>1.0858000000000001</v>
      </c>
      <c r="R135" s="190">
        <f>Q135*H135</f>
        <v>0.99350700000000014</v>
      </c>
      <c r="S135" s="190">
        <v>0</v>
      </c>
      <c r="T135" s="191">
        <f>S135*H135</f>
        <v>0</v>
      </c>
      <c r="AR135" s="17" t="s">
        <v>128</v>
      </c>
      <c r="AT135" s="17" t="s">
        <v>124</v>
      </c>
      <c r="AU135" s="17" t="s">
        <v>81</v>
      </c>
      <c r="AY135" s="17" t="s">
        <v>122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22</v>
      </c>
      <c r="BK135" s="192">
        <f>ROUND(I135*H135,2)</f>
        <v>0</v>
      </c>
      <c r="BL135" s="17" t="s">
        <v>128</v>
      </c>
      <c r="BM135" s="17" t="s">
        <v>403</v>
      </c>
    </row>
    <row r="136" spans="2:65" s="12" customFormat="1" ht="27">
      <c r="B136" s="205"/>
      <c r="C136" s="206"/>
      <c r="D136" s="207" t="s">
        <v>130</v>
      </c>
      <c r="E136" s="208" t="s">
        <v>20</v>
      </c>
      <c r="F136" s="209" t="s">
        <v>404</v>
      </c>
      <c r="G136" s="206"/>
      <c r="H136" s="210">
        <v>0.91500000000000004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130</v>
      </c>
      <c r="AU136" s="216" t="s">
        <v>81</v>
      </c>
      <c r="AV136" s="12" t="s">
        <v>81</v>
      </c>
      <c r="AW136" s="12" t="s">
        <v>37</v>
      </c>
      <c r="AX136" s="12" t="s">
        <v>22</v>
      </c>
      <c r="AY136" s="216" t="s">
        <v>122</v>
      </c>
    </row>
    <row r="137" spans="2:65" s="1" customFormat="1" ht="57" customHeight="1">
      <c r="B137" s="34"/>
      <c r="C137" s="181" t="s">
        <v>405</v>
      </c>
      <c r="D137" s="181" t="s">
        <v>124</v>
      </c>
      <c r="E137" s="182" t="s">
        <v>406</v>
      </c>
      <c r="F137" s="183" t="s">
        <v>407</v>
      </c>
      <c r="G137" s="184" t="s">
        <v>402</v>
      </c>
      <c r="H137" s="185">
        <v>4.4999999999999998E-2</v>
      </c>
      <c r="I137" s="186"/>
      <c r="J137" s="187">
        <f>ROUND(I137*H137,2)</f>
        <v>0</v>
      </c>
      <c r="K137" s="183" t="s">
        <v>141</v>
      </c>
      <c r="L137" s="54"/>
      <c r="M137" s="188" t="s">
        <v>20</v>
      </c>
      <c r="N137" s="189" t="s">
        <v>44</v>
      </c>
      <c r="O137" s="35"/>
      <c r="P137" s="190">
        <f>O137*H137</f>
        <v>0</v>
      </c>
      <c r="Q137" s="190">
        <v>1.0563100000000001</v>
      </c>
      <c r="R137" s="190">
        <f>Q137*H137</f>
        <v>4.7533950000000005E-2</v>
      </c>
      <c r="S137" s="190">
        <v>0</v>
      </c>
      <c r="T137" s="191">
        <f>S137*H137</f>
        <v>0</v>
      </c>
      <c r="AR137" s="17" t="s">
        <v>128</v>
      </c>
      <c r="AT137" s="17" t="s">
        <v>124</v>
      </c>
      <c r="AU137" s="17" t="s">
        <v>81</v>
      </c>
      <c r="AY137" s="17" t="s">
        <v>122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7" t="s">
        <v>22</v>
      </c>
      <c r="BK137" s="192">
        <f>ROUND(I137*H137,2)</f>
        <v>0</v>
      </c>
      <c r="BL137" s="17" t="s">
        <v>128</v>
      </c>
      <c r="BM137" s="17" t="s">
        <v>408</v>
      </c>
    </row>
    <row r="138" spans="2:65" s="12" customFormat="1" ht="27">
      <c r="B138" s="205"/>
      <c r="C138" s="206"/>
      <c r="D138" s="195" t="s">
        <v>130</v>
      </c>
      <c r="E138" s="217" t="s">
        <v>20</v>
      </c>
      <c r="F138" s="218" t="s">
        <v>409</v>
      </c>
      <c r="G138" s="206"/>
      <c r="H138" s="219">
        <v>4.4999999999999998E-2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130</v>
      </c>
      <c r="AU138" s="216" t="s">
        <v>81</v>
      </c>
      <c r="AV138" s="12" t="s">
        <v>81</v>
      </c>
      <c r="AW138" s="12" t="s">
        <v>37</v>
      </c>
      <c r="AX138" s="12" t="s">
        <v>73</v>
      </c>
      <c r="AY138" s="216" t="s">
        <v>122</v>
      </c>
    </row>
    <row r="139" spans="2:65" s="13" customFormat="1">
      <c r="B139" s="223"/>
      <c r="C139" s="224"/>
      <c r="D139" s="207" t="s">
        <v>130</v>
      </c>
      <c r="E139" s="225" t="s">
        <v>20</v>
      </c>
      <c r="F139" s="226" t="s">
        <v>215</v>
      </c>
      <c r="G139" s="224"/>
      <c r="H139" s="227">
        <v>4.4999999999999998E-2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130</v>
      </c>
      <c r="AU139" s="233" t="s">
        <v>81</v>
      </c>
      <c r="AV139" s="13" t="s">
        <v>128</v>
      </c>
      <c r="AW139" s="13" t="s">
        <v>37</v>
      </c>
      <c r="AX139" s="13" t="s">
        <v>22</v>
      </c>
      <c r="AY139" s="233" t="s">
        <v>122</v>
      </c>
    </row>
    <row r="140" spans="2:65" s="1" customFormat="1" ht="31.5" customHeight="1">
      <c r="B140" s="34"/>
      <c r="C140" s="181" t="s">
        <v>410</v>
      </c>
      <c r="D140" s="181" t="s">
        <v>124</v>
      </c>
      <c r="E140" s="182" t="s">
        <v>411</v>
      </c>
      <c r="F140" s="183" t="s">
        <v>412</v>
      </c>
      <c r="G140" s="184" t="s">
        <v>148</v>
      </c>
      <c r="H140" s="185">
        <v>9.4710000000000001</v>
      </c>
      <c r="I140" s="186"/>
      <c r="J140" s="187">
        <f>ROUND(I140*H140,2)</f>
        <v>0</v>
      </c>
      <c r="K140" s="183" t="s">
        <v>351</v>
      </c>
      <c r="L140" s="54"/>
      <c r="M140" s="188" t="s">
        <v>20</v>
      </c>
      <c r="N140" s="189" t="s">
        <v>44</v>
      </c>
      <c r="O140" s="35"/>
      <c r="P140" s="190">
        <f>O140*H140</f>
        <v>0</v>
      </c>
      <c r="Q140" s="190">
        <v>3.0426099999999998</v>
      </c>
      <c r="R140" s="190">
        <f>Q140*H140</f>
        <v>28.816559309999999</v>
      </c>
      <c r="S140" s="190">
        <v>0</v>
      </c>
      <c r="T140" s="191">
        <f>S140*H140</f>
        <v>0</v>
      </c>
      <c r="AR140" s="17" t="s">
        <v>128</v>
      </c>
      <c r="AT140" s="17" t="s">
        <v>124</v>
      </c>
      <c r="AU140" s="17" t="s">
        <v>81</v>
      </c>
      <c r="AY140" s="17" t="s">
        <v>122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7" t="s">
        <v>22</v>
      </c>
      <c r="BK140" s="192">
        <f>ROUND(I140*H140,2)</f>
        <v>0</v>
      </c>
      <c r="BL140" s="17" t="s">
        <v>128</v>
      </c>
      <c r="BM140" s="17" t="s">
        <v>413</v>
      </c>
    </row>
    <row r="141" spans="2:65" s="11" customFormat="1" ht="27">
      <c r="B141" s="193"/>
      <c r="C141" s="194"/>
      <c r="D141" s="195" t="s">
        <v>130</v>
      </c>
      <c r="E141" s="196" t="s">
        <v>20</v>
      </c>
      <c r="F141" s="197" t="s">
        <v>414</v>
      </c>
      <c r="G141" s="194"/>
      <c r="H141" s="198" t="s">
        <v>20</v>
      </c>
      <c r="I141" s="199"/>
      <c r="J141" s="194"/>
      <c r="K141" s="194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130</v>
      </c>
      <c r="AU141" s="204" t="s">
        <v>81</v>
      </c>
      <c r="AV141" s="11" t="s">
        <v>22</v>
      </c>
      <c r="AW141" s="11" t="s">
        <v>37</v>
      </c>
      <c r="AX141" s="11" t="s">
        <v>73</v>
      </c>
      <c r="AY141" s="204" t="s">
        <v>122</v>
      </c>
    </row>
    <row r="142" spans="2:65" s="12" customFormat="1" ht="27">
      <c r="B142" s="205"/>
      <c r="C142" s="206"/>
      <c r="D142" s="195" t="s">
        <v>130</v>
      </c>
      <c r="E142" s="217" t="s">
        <v>20</v>
      </c>
      <c r="F142" s="218" t="s">
        <v>415</v>
      </c>
      <c r="G142" s="206"/>
      <c r="H142" s="219">
        <v>3.24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130</v>
      </c>
      <c r="AU142" s="216" t="s">
        <v>81</v>
      </c>
      <c r="AV142" s="12" t="s">
        <v>81</v>
      </c>
      <c r="AW142" s="12" t="s">
        <v>37</v>
      </c>
      <c r="AX142" s="12" t="s">
        <v>73</v>
      </c>
      <c r="AY142" s="216" t="s">
        <v>122</v>
      </c>
    </row>
    <row r="143" spans="2:65" s="12" customFormat="1" ht="27">
      <c r="B143" s="205"/>
      <c r="C143" s="206"/>
      <c r="D143" s="195" t="s">
        <v>130</v>
      </c>
      <c r="E143" s="217" t="s">
        <v>20</v>
      </c>
      <c r="F143" s="218" t="s">
        <v>416</v>
      </c>
      <c r="G143" s="206"/>
      <c r="H143" s="219">
        <v>6.2309999999999999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130</v>
      </c>
      <c r="AU143" s="216" t="s">
        <v>81</v>
      </c>
      <c r="AV143" s="12" t="s">
        <v>81</v>
      </c>
      <c r="AW143" s="12" t="s">
        <v>37</v>
      </c>
      <c r="AX143" s="12" t="s">
        <v>73</v>
      </c>
      <c r="AY143" s="216" t="s">
        <v>122</v>
      </c>
    </row>
    <row r="144" spans="2:65" s="13" customFormat="1">
      <c r="B144" s="223"/>
      <c r="C144" s="224"/>
      <c r="D144" s="207" t="s">
        <v>130</v>
      </c>
      <c r="E144" s="225" t="s">
        <v>20</v>
      </c>
      <c r="F144" s="226" t="s">
        <v>215</v>
      </c>
      <c r="G144" s="224"/>
      <c r="H144" s="227">
        <v>9.4710000000000001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130</v>
      </c>
      <c r="AU144" s="233" t="s">
        <v>81</v>
      </c>
      <c r="AV144" s="13" t="s">
        <v>128</v>
      </c>
      <c r="AW144" s="13" t="s">
        <v>37</v>
      </c>
      <c r="AX144" s="13" t="s">
        <v>22</v>
      </c>
      <c r="AY144" s="233" t="s">
        <v>122</v>
      </c>
    </row>
    <row r="145" spans="2:65" s="1" customFormat="1" ht="31.5" customHeight="1">
      <c r="B145" s="34"/>
      <c r="C145" s="181" t="s">
        <v>417</v>
      </c>
      <c r="D145" s="181" t="s">
        <v>124</v>
      </c>
      <c r="E145" s="182" t="s">
        <v>418</v>
      </c>
      <c r="F145" s="183" t="s">
        <v>412</v>
      </c>
      <c r="G145" s="184" t="s">
        <v>148</v>
      </c>
      <c r="H145" s="185">
        <v>9.4710000000000001</v>
      </c>
      <c r="I145" s="186"/>
      <c r="J145" s="187">
        <f>ROUND(I145*H145,2)</f>
        <v>0</v>
      </c>
      <c r="K145" s="183" t="s">
        <v>20</v>
      </c>
      <c r="L145" s="54"/>
      <c r="M145" s="188" t="s">
        <v>20</v>
      </c>
      <c r="N145" s="189" t="s">
        <v>44</v>
      </c>
      <c r="O145" s="35"/>
      <c r="P145" s="190">
        <f>O145*H145</f>
        <v>0</v>
      </c>
      <c r="Q145" s="190">
        <v>0.79417800000000005</v>
      </c>
      <c r="R145" s="190">
        <f>Q145*H145</f>
        <v>7.5216598380000006</v>
      </c>
      <c r="S145" s="190">
        <v>0</v>
      </c>
      <c r="T145" s="191">
        <f>S145*H145</f>
        <v>0</v>
      </c>
      <c r="AR145" s="17" t="s">
        <v>128</v>
      </c>
      <c r="AT145" s="17" t="s">
        <v>124</v>
      </c>
      <c r="AU145" s="17" t="s">
        <v>81</v>
      </c>
      <c r="AY145" s="17" t="s">
        <v>122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7" t="s">
        <v>22</v>
      </c>
      <c r="BK145" s="192">
        <f>ROUND(I145*H145,2)</f>
        <v>0</v>
      </c>
      <c r="BL145" s="17" t="s">
        <v>128</v>
      </c>
      <c r="BM145" s="17" t="s">
        <v>419</v>
      </c>
    </row>
    <row r="146" spans="2:65" s="12" customFormat="1" ht="27">
      <c r="B146" s="205"/>
      <c r="C146" s="206"/>
      <c r="D146" s="195" t="s">
        <v>130</v>
      </c>
      <c r="E146" s="217" t="s">
        <v>20</v>
      </c>
      <c r="F146" s="218" t="s">
        <v>420</v>
      </c>
      <c r="G146" s="206"/>
      <c r="H146" s="219">
        <v>3.24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130</v>
      </c>
      <c r="AU146" s="216" t="s">
        <v>81</v>
      </c>
      <c r="AV146" s="12" t="s">
        <v>81</v>
      </c>
      <c r="AW146" s="12" t="s">
        <v>37</v>
      </c>
      <c r="AX146" s="12" t="s">
        <v>73</v>
      </c>
      <c r="AY146" s="216" t="s">
        <v>122</v>
      </c>
    </row>
    <row r="147" spans="2:65" s="12" customFormat="1" ht="27">
      <c r="B147" s="205"/>
      <c r="C147" s="206"/>
      <c r="D147" s="195" t="s">
        <v>130</v>
      </c>
      <c r="E147" s="217" t="s">
        <v>20</v>
      </c>
      <c r="F147" s="218" t="s">
        <v>421</v>
      </c>
      <c r="G147" s="206"/>
      <c r="H147" s="219">
        <v>6.2309999999999999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130</v>
      </c>
      <c r="AU147" s="216" t="s">
        <v>81</v>
      </c>
      <c r="AV147" s="12" t="s">
        <v>81</v>
      </c>
      <c r="AW147" s="12" t="s">
        <v>37</v>
      </c>
      <c r="AX147" s="12" t="s">
        <v>73</v>
      </c>
      <c r="AY147" s="216" t="s">
        <v>122</v>
      </c>
    </row>
    <row r="148" spans="2:65" s="13" customFormat="1">
      <c r="B148" s="223"/>
      <c r="C148" s="224"/>
      <c r="D148" s="195" t="s">
        <v>130</v>
      </c>
      <c r="E148" s="244" t="s">
        <v>20</v>
      </c>
      <c r="F148" s="245" t="s">
        <v>215</v>
      </c>
      <c r="G148" s="224"/>
      <c r="H148" s="246">
        <v>9.4710000000000001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130</v>
      </c>
      <c r="AU148" s="233" t="s">
        <v>81</v>
      </c>
      <c r="AV148" s="13" t="s">
        <v>128</v>
      </c>
      <c r="AW148" s="13" t="s">
        <v>37</v>
      </c>
      <c r="AX148" s="13" t="s">
        <v>22</v>
      </c>
      <c r="AY148" s="233" t="s">
        <v>122</v>
      </c>
    </row>
    <row r="149" spans="2:65" s="10" customFormat="1" ht="29.85" customHeight="1">
      <c r="B149" s="164"/>
      <c r="C149" s="165"/>
      <c r="D149" s="178" t="s">
        <v>72</v>
      </c>
      <c r="E149" s="179" t="s">
        <v>128</v>
      </c>
      <c r="F149" s="179" t="s">
        <v>242</v>
      </c>
      <c r="G149" s="165"/>
      <c r="H149" s="165"/>
      <c r="I149" s="168"/>
      <c r="J149" s="180">
        <f>BK149</f>
        <v>0</v>
      </c>
      <c r="K149" s="165"/>
      <c r="L149" s="170"/>
      <c r="M149" s="171"/>
      <c r="N149" s="172"/>
      <c r="O149" s="172"/>
      <c r="P149" s="173">
        <f>SUM(P150:P178)</f>
        <v>0</v>
      </c>
      <c r="Q149" s="172"/>
      <c r="R149" s="173">
        <f>SUM(R150:R178)</f>
        <v>36.603478639999999</v>
      </c>
      <c r="S149" s="172"/>
      <c r="T149" s="174">
        <f>SUM(T150:T178)</f>
        <v>0</v>
      </c>
      <c r="AR149" s="175" t="s">
        <v>22</v>
      </c>
      <c r="AT149" s="176" t="s">
        <v>72</v>
      </c>
      <c r="AU149" s="176" t="s">
        <v>22</v>
      </c>
      <c r="AY149" s="175" t="s">
        <v>122</v>
      </c>
      <c r="BK149" s="177">
        <f>SUM(BK150:BK178)</f>
        <v>0</v>
      </c>
    </row>
    <row r="150" spans="2:65" s="1" customFormat="1" ht="31.5" customHeight="1">
      <c r="B150" s="34"/>
      <c r="C150" s="181" t="s">
        <v>7</v>
      </c>
      <c r="D150" s="181" t="s">
        <v>124</v>
      </c>
      <c r="E150" s="182" t="s">
        <v>422</v>
      </c>
      <c r="F150" s="183" t="s">
        <v>423</v>
      </c>
      <c r="G150" s="184" t="s">
        <v>135</v>
      </c>
      <c r="H150" s="185">
        <v>13.3</v>
      </c>
      <c r="I150" s="186"/>
      <c r="J150" s="187">
        <f>ROUND(I150*H150,2)</f>
        <v>0</v>
      </c>
      <c r="K150" s="183" t="s">
        <v>141</v>
      </c>
      <c r="L150" s="54"/>
      <c r="M150" s="188" t="s">
        <v>20</v>
      </c>
      <c r="N150" s="189" t="s">
        <v>44</v>
      </c>
      <c r="O150" s="35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AR150" s="17" t="s">
        <v>128</v>
      </c>
      <c r="AT150" s="17" t="s">
        <v>124</v>
      </c>
      <c r="AU150" s="17" t="s">
        <v>81</v>
      </c>
      <c r="AY150" s="17" t="s">
        <v>122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22</v>
      </c>
      <c r="BK150" s="192">
        <f>ROUND(I150*H150,2)</f>
        <v>0</v>
      </c>
      <c r="BL150" s="17" t="s">
        <v>128</v>
      </c>
      <c r="BM150" s="17" t="s">
        <v>424</v>
      </c>
    </row>
    <row r="151" spans="2:65" s="12" customFormat="1">
      <c r="B151" s="205"/>
      <c r="C151" s="206"/>
      <c r="D151" s="195" t="s">
        <v>130</v>
      </c>
      <c r="E151" s="217" t="s">
        <v>20</v>
      </c>
      <c r="F151" s="218" t="s">
        <v>425</v>
      </c>
      <c r="G151" s="206"/>
      <c r="H151" s="219">
        <v>13.3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130</v>
      </c>
      <c r="AU151" s="216" t="s">
        <v>81</v>
      </c>
      <c r="AV151" s="12" t="s">
        <v>81</v>
      </c>
      <c r="AW151" s="12" t="s">
        <v>37</v>
      </c>
      <c r="AX151" s="12" t="s">
        <v>73</v>
      </c>
      <c r="AY151" s="216" t="s">
        <v>122</v>
      </c>
    </row>
    <row r="152" spans="2:65" s="13" customFormat="1">
      <c r="B152" s="223"/>
      <c r="C152" s="224"/>
      <c r="D152" s="207" t="s">
        <v>130</v>
      </c>
      <c r="E152" s="225" t="s">
        <v>20</v>
      </c>
      <c r="F152" s="226" t="s">
        <v>215</v>
      </c>
      <c r="G152" s="224"/>
      <c r="H152" s="227">
        <v>13.3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130</v>
      </c>
      <c r="AU152" s="233" t="s">
        <v>81</v>
      </c>
      <c r="AV152" s="13" t="s">
        <v>128</v>
      </c>
      <c r="AW152" s="13" t="s">
        <v>37</v>
      </c>
      <c r="AX152" s="13" t="s">
        <v>22</v>
      </c>
      <c r="AY152" s="233" t="s">
        <v>122</v>
      </c>
    </row>
    <row r="153" spans="2:65" s="1" customFormat="1" ht="22.5" customHeight="1">
      <c r="B153" s="34"/>
      <c r="C153" s="181" t="s">
        <v>426</v>
      </c>
      <c r="D153" s="181" t="s">
        <v>124</v>
      </c>
      <c r="E153" s="182" t="s">
        <v>427</v>
      </c>
      <c r="F153" s="183" t="s">
        <v>428</v>
      </c>
      <c r="G153" s="184" t="s">
        <v>135</v>
      </c>
      <c r="H153" s="185">
        <v>17.178999999999998</v>
      </c>
      <c r="I153" s="186"/>
      <c r="J153" s="187">
        <f>ROUND(I153*H153,2)</f>
        <v>0</v>
      </c>
      <c r="K153" s="183" t="s">
        <v>141</v>
      </c>
      <c r="L153" s="54"/>
      <c r="M153" s="188" t="s">
        <v>20</v>
      </c>
      <c r="N153" s="189" t="s">
        <v>44</v>
      </c>
      <c r="O153" s="3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AR153" s="17" t="s">
        <v>128</v>
      </c>
      <c r="AT153" s="17" t="s">
        <v>124</v>
      </c>
      <c r="AU153" s="17" t="s">
        <v>81</v>
      </c>
      <c r="AY153" s="17" t="s">
        <v>122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7" t="s">
        <v>22</v>
      </c>
      <c r="BK153" s="192">
        <f>ROUND(I153*H153,2)</f>
        <v>0</v>
      </c>
      <c r="BL153" s="17" t="s">
        <v>128</v>
      </c>
      <c r="BM153" s="17" t="s">
        <v>429</v>
      </c>
    </row>
    <row r="154" spans="2:65" s="12" customFormat="1">
      <c r="B154" s="205"/>
      <c r="C154" s="206"/>
      <c r="D154" s="195" t="s">
        <v>130</v>
      </c>
      <c r="E154" s="217" t="s">
        <v>20</v>
      </c>
      <c r="F154" s="218" t="s">
        <v>430</v>
      </c>
      <c r="G154" s="206"/>
      <c r="H154" s="219">
        <v>11.792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130</v>
      </c>
      <c r="AU154" s="216" t="s">
        <v>81</v>
      </c>
      <c r="AV154" s="12" t="s">
        <v>81</v>
      </c>
      <c r="AW154" s="12" t="s">
        <v>37</v>
      </c>
      <c r="AX154" s="12" t="s">
        <v>73</v>
      </c>
      <c r="AY154" s="216" t="s">
        <v>122</v>
      </c>
    </row>
    <row r="155" spans="2:65" s="12" customFormat="1">
      <c r="B155" s="205"/>
      <c r="C155" s="206"/>
      <c r="D155" s="207" t="s">
        <v>130</v>
      </c>
      <c r="E155" s="208" t="s">
        <v>20</v>
      </c>
      <c r="F155" s="209" t="s">
        <v>431</v>
      </c>
      <c r="G155" s="206"/>
      <c r="H155" s="210">
        <v>5.3869999999999996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130</v>
      </c>
      <c r="AU155" s="216" t="s">
        <v>81</v>
      </c>
      <c r="AV155" s="12" t="s">
        <v>81</v>
      </c>
      <c r="AW155" s="12" t="s">
        <v>37</v>
      </c>
      <c r="AX155" s="12" t="s">
        <v>73</v>
      </c>
      <c r="AY155" s="216" t="s">
        <v>122</v>
      </c>
    </row>
    <row r="156" spans="2:65" s="1" customFormat="1" ht="22.5" customHeight="1">
      <c r="B156" s="34"/>
      <c r="C156" s="181" t="s">
        <v>432</v>
      </c>
      <c r="D156" s="181" t="s">
        <v>124</v>
      </c>
      <c r="E156" s="182" t="s">
        <v>243</v>
      </c>
      <c r="F156" s="183" t="s">
        <v>244</v>
      </c>
      <c r="G156" s="184" t="s">
        <v>135</v>
      </c>
      <c r="H156" s="185">
        <v>3.6</v>
      </c>
      <c r="I156" s="186"/>
      <c r="J156" s="187">
        <f>ROUND(I156*H156,2)</f>
        <v>0</v>
      </c>
      <c r="K156" s="183" t="s">
        <v>141</v>
      </c>
      <c r="L156" s="54"/>
      <c r="M156" s="188" t="s">
        <v>20</v>
      </c>
      <c r="N156" s="189" t="s">
        <v>44</v>
      </c>
      <c r="O156" s="35"/>
      <c r="P156" s="190">
        <f>O156*H156</f>
        <v>0</v>
      </c>
      <c r="Q156" s="190">
        <v>0.21251999999999999</v>
      </c>
      <c r="R156" s="190">
        <f>Q156*H156</f>
        <v>0.76507199999999997</v>
      </c>
      <c r="S156" s="190">
        <v>0</v>
      </c>
      <c r="T156" s="191">
        <f>S156*H156</f>
        <v>0</v>
      </c>
      <c r="AR156" s="17" t="s">
        <v>128</v>
      </c>
      <c r="AT156" s="17" t="s">
        <v>124</v>
      </c>
      <c r="AU156" s="17" t="s">
        <v>81</v>
      </c>
      <c r="AY156" s="17" t="s">
        <v>122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22</v>
      </c>
      <c r="BK156" s="192">
        <f>ROUND(I156*H156,2)</f>
        <v>0</v>
      </c>
      <c r="BL156" s="17" t="s">
        <v>128</v>
      </c>
      <c r="BM156" s="17" t="s">
        <v>433</v>
      </c>
    </row>
    <row r="157" spans="2:65" s="12" customFormat="1">
      <c r="B157" s="205"/>
      <c r="C157" s="206"/>
      <c r="D157" s="195" t="s">
        <v>130</v>
      </c>
      <c r="E157" s="217" t="s">
        <v>20</v>
      </c>
      <c r="F157" s="218" t="s">
        <v>434</v>
      </c>
      <c r="G157" s="206"/>
      <c r="H157" s="219">
        <v>3.6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130</v>
      </c>
      <c r="AU157" s="216" t="s">
        <v>81</v>
      </c>
      <c r="AV157" s="12" t="s">
        <v>81</v>
      </c>
      <c r="AW157" s="12" t="s">
        <v>37</v>
      </c>
      <c r="AX157" s="12" t="s">
        <v>73</v>
      </c>
      <c r="AY157" s="216" t="s">
        <v>122</v>
      </c>
    </row>
    <row r="158" spans="2:65" s="13" customFormat="1">
      <c r="B158" s="223"/>
      <c r="C158" s="224"/>
      <c r="D158" s="207" t="s">
        <v>130</v>
      </c>
      <c r="E158" s="225" t="s">
        <v>20</v>
      </c>
      <c r="F158" s="226" t="s">
        <v>215</v>
      </c>
      <c r="G158" s="224"/>
      <c r="H158" s="227">
        <v>3.6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130</v>
      </c>
      <c r="AU158" s="233" t="s">
        <v>81</v>
      </c>
      <c r="AV158" s="13" t="s">
        <v>128</v>
      </c>
      <c r="AW158" s="13" t="s">
        <v>37</v>
      </c>
      <c r="AX158" s="13" t="s">
        <v>22</v>
      </c>
      <c r="AY158" s="233" t="s">
        <v>122</v>
      </c>
    </row>
    <row r="159" spans="2:65" s="1" customFormat="1" ht="44.25" customHeight="1">
      <c r="B159" s="34"/>
      <c r="C159" s="181" t="s">
        <v>435</v>
      </c>
      <c r="D159" s="181" t="s">
        <v>124</v>
      </c>
      <c r="E159" s="182" t="s">
        <v>436</v>
      </c>
      <c r="F159" s="183" t="s">
        <v>437</v>
      </c>
      <c r="G159" s="184" t="s">
        <v>148</v>
      </c>
      <c r="H159" s="185">
        <v>6.3239999999999998</v>
      </c>
      <c r="I159" s="186"/>
      <c r="J159" s="187">
        <f>ROUND(I159*H159,2)</f>
        <v>0</v>
      </c>
      <c r="K159" s="183" t="s">
        <v>141</v>
      </c>
      <c r="L159" s="54"/>
      <c r="M159" s="188" t="s">
        <v>20</v>
      </c>
      <c r="N159" s="189" t="s">
        <v>44</v>
      </c>
      <c r="O159" s="35"/>
      <c r="P159" s="190">
        <f>O159*H159</f>
        <v>0</v>
      </c>
      <c r="Q159" s="190">
        <v>2.8056100000000002</v>
      </c>
      <c r="R159" s="190">
        <f>Q159*H159</f>
        <v>17.74267764</v>
      </c>
      <c r="S159" s="190">
        <v>0</v>
      </c>
      <c r="T159" s="191">
        <f>S159*H159</f>
        <v>0</v>
      </c>
      <c r="AR159" s="17" t="s">
        <v>128</v>
      </c>
      <c r="AT159" s="17" t="s">
        <v>124</v>
      </c>
      <c r="AU159" s="17" t="s">
        <v>81</v>
      </c>
      <c r="AY159" s="17" t="s">
        <v>122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22</v>
      </c>
      <c r="BK159" s="192">
        <f>ROUND(I159*H159,2)</f>
        <v>0</v>
      </c>
      <c r="BL159" s="17" t="s">
        <v>128</v>
      </c>
      <c r="BM159" s="17" t="s">
        <v>438</v>
      </c>
    </row>
    <row r="160" spans="2:65" s="12" customFormat="1" ht="27">
      <c r="B160" s="205"/>
      <c r="C160" s="206"/>
      <c r="D160" s="195" t="s">
        <v>130</v>
      </c>
      <c r="E160" s="217" t="s">
        <v>20</v>
      </c>
      <c r="F160" s="218" t="s">
        <v>439</v>
      </c>
      <c r="G160" s="206"/>
      <c r="H160" s="219">
        <v>6.3239999999999998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130</v>
      </c>
      <c r="AU160" s="216" t="s">
        <v>81</v>
      </c>
      <c r="AV160" s="12" t="s">
        <v>81</v>
      </c>
      <c r="AW160" s="12" t="s">
        <v>37</v>
      </c>
      <c r="AX160" s="12" t="s">
        <v>73</v>
      </c>
      <c r="AY160" s="216" t="s">
        <v>122</v>
      </c>
    </row>
    <row r="161" spans="2:65" s="13" customFormat="1">
      <c r="B161" s="223"/>
      <c r="C161" s="224"/>
      <c r="D161" s="207" t="s">
        <v>130</v>
      </c>
      <c r="E161" s="225" t="s">
        <v>20</v>
      </c>
      <c r="F161" s="226" t="s">
        <v>215</v>
      </c>
      <c r="G161" s="224"/>
      <c r="H161" s="227">
        <v>6.3239999999999998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130</v>
      </c>
      <c r="AU161" s="233" t="s">
        <v>81</v>
      </c>
      <c r="AV161" s="13" t="s">
        <v>128</v>
      </c>
      <c r="AW161" s="13" t="s">
        <v>37</v>
      </c>
      <c r="AX161" s="13" t="s">
        <v>22</v>
      </c>
      <c r="AY161" s="233" t="s">
        <v>122</v>
      </c>
    </row>
    <row r="162" spans="2:65" s="1" customFormat="1" ht="44.25" customHeight="1">
      <c r="B162" s="34"/>
      <c r="C162" s="181" t="s">
        <v>440</v>
      </c>
      <c r="D162" s="181" t="s">
        <v>124</v>
      </c>
      <c r="E162" s="182" t="s">
        <v>441</v>
      </c>
      <c r="F162" s="183" t="s">
        <v>442</v>
      </c>
      <c r="G162" s="184" t="s">
        <v>135</v>
      </c>
      <c r="H162" s="185">
        <v>13.3</v>
      </c>
      <c r="I162" s="186"/>
      <c r="J162" s="187">
        <f>ROUND(I162*H162,2)</f>
        <v>0</v>
      </c>
      <c r="K162" s="183" t="s">
        <v>141</v>
      </c>
      <c r="L162" s="54"/>
      <c r="M162" s="188" t="s">
        <v>20</v>
      </c>
      <c r="N162" s="189" t="s">
        <v>44</v>
      </c>
      <c r="O162" s="35"/>
      <c r="P162" s="190">
        <f>O162*H162</f>
        <v>0</v>
      </c>
      <c r="Q162" s="190">
        <v>1.32637</v>
      </c>
      <c r="R162" s="190">
        <f>Q162*H162</f>
        <v>17.640721000000003</v>
      </c>
      <c r="S162" s="190">
        <v>0</v>
      </c>
      <c r="T162" s="191">
        <f>S162*H162</f>
        <v>0</v>
      </c>
      <c r="AR162" s="17" t="s">
        <v>128</v>
      </c>
      <c r="AT162" s="17" t="s">
        <v>124</v>
      </c>
      <c r="AU162" s="17" t="s">
        <v>81</v>
      </c>
      <c r="AY162" s="17" t="s">
        <v>122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22</v>
      </c>
      <c r="BK162" s="192">
        <f>ROUND(I162*H162,2)</f>
        <v>0</v>
      </c>
      <c r="BL162" s="17" t="s">
        <v>128</v>
      </c>
      <c r="BM162" s="17" t="s">
        <v>443</v>
      </c>
    </row>
    <row r="163" spans="2:65" s="12" customFormat="1">
      <c r="B163" s="205"/>
      <c r="C163" s="206"/>
      <c r="D163" s="195" t="s">
        <v>130</v>
      </c>
      <c r="E163" s="217" t="s">
        <v>20</v>
      </c>
      <c r="F163" s="218" t="s">
        <v>444</v>
      </c>
      <c r="G163" s="206"/>
      <c r="H163" s="219">
        <v>13.3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130</v>
      </c>
      <c r="AU163" s="216" t="s">
        <v>81</v>
      </c>
      <c r="AV163" s="12" t="s">
        <v>81</v>
      </c>
      <c r="AW163" s="12" t="s">
        <v>37</v>
      </c>
      <c r="AX163" s="12" t="s">
        <v>73</v>
      </c>
      <c r="AY163" s="216" t="s">
        <v>122</v>
      </c>
    </row>
    <row r="164" spans="2:65" s="13" customFormat="1">
      <c r="B164" s="223"/>
      <c r="C164" s="224"/>
      <c r="D164" s="207" t="s">
        <v>130</v>
      </c>
      <c r="E164" s="225" t="s">
        <v>20</v>
      </c>
      <c r="F164" s="226" t="s">
        <v>215</v>
      </c>
      <c r="G164" s="224"/>
      <c r="H164" s="227">
        <v>13.3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130</v>
      </c>
      <c r="AU164" s="233" t="s">
        <v>81</v>
      </c>
      <c r="AV164" s="13" t="s">
        <v>128</v>
      </c>
      <c r="AW164" s="13" t="s">
        <v>37</v>
      </c>
      <c r="AX164" s="13" t="s">
        <v>22</v>
      </c>
      <c r="AY164" s="233" t="s">
        <v>122</v>
      </c>
    </row>
    <row r="165" spans="2:65" s="1" customFormat="1" ht="44.25" customHeight="1">
      <c r="B165" s="34"/>
      <c r="C165" s="181" t="s">
        <v>445</v>
      </c>
      <c r="D165" s="181" t="s">
        <v>124</v>
      </c>
      <c r="E165" s="182" t="s">
        <v>252</v>
      </c>
      <c r="F165" s="183" t="s">
        <v>253</v>
      </c>
      <c r="G165" s="184" t="s">
        <v>135</v>
      </c>
      <c r="H165" s="185">
        <v>3.6</v>
      </c>
      <c r="I165" s="186"/>
      <c r="J165" s="187">
        <f>ROUND(I165*H165,2)</f>
        <v>0</v>
      </c>
      <c r="K165" s="183" t="s">
        <v>141</v>
      </c>
      <c r="L165" s="54"/>
      <c r="M165" s="188" t="s">
        <v>20</v>
      </c>
      <c r="N165" s="189" t="s">
        <v>44</v>
      </c>
      <c r="O165" s="35"/>
      <c r="P165" s="190">
        <f>O165*H165</f>
        <v>0</v>
      </c>
      <c r="Q165" s="190">
        <v>1.6029999999999999E-2</v>
      </c>
      <c r="R165" s="190">
        <f>Q165*H165</f>
        <v>5.7707999999999995E-2</v>
      </c>
      <c r="S165" s="190">
        <v>0</v>
      </c>
      <c r="T165" s="191">
        <f>S165*H165</f>
        <v>0</v>
      </c>
      <c r="AR165" s="17" t="s">
        <v>128</v>
      </c>
      <c r="AT165" s="17" t="s">
        <v>124</v>
      </c>
      <c r="AU165" s="17" t="s">
        <v>81</v>
      </c>
      <c r="AY165" s="17" t="s">
        <v>122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22</v>
      </c>
      <c r="BK165" s="192">
        <f>ROUND(I165*H165,2)</f>
        <v>0</v>
      </c>
      <c r="BL165" s="17" t="s">
        <v>128</v>
      </c>
      <c r="BM165" s="17" t="s">
        <v>446</v>
      </c>
    </row>
    <row r="166" spans="2:65" s="11" customFormat="1">
      <c r="B166" s="193"/>
      <c r="C166" s="194"/>
      <c r="D166" s="195" t="s">
        <v>130</v>
      </c>
      <c r="E166" s="196" t="s">
        <v>20</v>
      </c>
      <c r="F166" s="197" t="s">
        <v>447</v>
      </c>
      <c r="G166" s="194"/>
      <c r="H166" s="198" t="s">
        <v>20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130</v>
      </c>
      <c r="AU166" s="204" t="s">
        <v>81</v>
      </c>
      <c r="AV166" s="11" t="s">
        <v>22</v>
      </c>
      <c r="AW166" s="11" t="s">
        <v>37</v>
      </c>
      <c r="AX166" s="11" t="s">
        <v>73</v>
      </c>
      <c r="AY166" s="204" t="s">
        <v>122</v>
      </c>
    </row>
    <row r="167" spans="2:65" s="11" customFormat="1" ht="27">
      <c r="B167" s="193"/>
      <c r="C167" s="194"/>
      <c r="D167" s="195" t="s">
        <v>130</v>
      </c>
      <c r="E167" s="196" t="s">
        <v>20</v>
      </c>
      <c r="F167" s="197" t="s">
        <v>448</v>
      </c>
      <c r="G167" s="194"/>
      <c r="H167" s="198" t="s">
        <v>20</v>
      </c>
      <c r="I167" s="199"/>
      <c r="J167" s="194"/>
      <c r="K167" s="194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130</v>
      </c>
      <c r="AU167" s="204" t="s">
        <v>81</v>
      </c>
      <c r="AV167" s="11" t="s">
        <v>22</v>
      </c>
      <c r="AW167" s="11" t="s">
        <v>37</v>
      </c>
      <c r="AX167" s="11" t="s">
        <v>73</v>
      </c>
      <c r="AY167" s="204" t="s">
        <v>122</v>
      </c>
    </row>
    <row r="168" spans="2:65" s="12" customFormat="1">
      <c r="B168" s="205"/>
      <c r="C168" s="206"/>
      <c r="D168" s="195" t="s">
        <v>130</v>
      </c>
      <c r="E168" s="217" t="s">
        <v>20</v>
      </c>
      <c r="F168" s="218" t="s">
        <v>449</v>
      </c>
      <c r="G168" s="206"/>
      <c r="H168" s="219">
        <v>3.6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130</v>
      </c>
      <c r="AU168" s="216" t="s">
        <v>81</v>
      </c>
      <c r="AV168" s="12" t="s">
        <v>81</v>
      </c>
      <c r="AW168" s="12" t="s">
        <v>37</v>
      </c>
      <c r="AX168" s="12" t="s">
        <v>73</v>
      </c>
      <c r="AY168" s="216" t="s">
        <v>122</v>
      </c>
    </row>
    <row r="169" spans="2:65" s="13" customFormat="1">
      <c r="B169" s="223"/>
      <c r="C169" s="224"/>
      <c r="D169" s="207" t="s">
        <v>130</v>
      </c>
      <c r="E169" s="225" t="s">
        <v>20</v>
      </c>
      <c r="F169" s="226" t="s">
        <v>215</v>
      </c>
      <c r="G169" s="224"/>
      <c r="H169" s="227">
        <v>3.6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130</v>
      </c>
      <c r="AU169" s="233" t="s">
        <v>81</v>
      </c>
      <c r="AV169" s="13" t="s">
        <v>128</v>
      </c>
      <c r="AW169" s="13" t="s">
        <v>37</v>
      </c>
      <c r="AX169" s="13" t="s">
        <v>22</v>
      </c>
      <c r="AY169" s="233" t="s">
        <v>122</v>
      </c>
    </row>
    <row r="170" spans="2:65" s="1" customFormat="1" ht="31.5" customHeight="1">
      <c r="B170" s="34"/>
      <c r="C170" s="234" t="s">
        <v>450</v>
      </c>
      <c r="D170" s="234" t="s">
        <v>264</v>
      </c>
      <c r="E170" s="235" t="s">
        <v>265</v>
      </c>
      <c r="F170" s="236" t="s">
        <v>266</v>
      </c>
      <c r="G170" s="237" t="s">
        <v>267</v>
      </c>
      <c r="H170" s="238">
        <v>4</v>
      </c>
      <c r="I170" s="239"/>
      <c r="J170" s="240">
        <f>ROUND(I170*H170,2)</f>
        <v>0</v>
      </c>
      <c r="K170" s="236" t="s">
        <v>141</v>
      </c>
      <c r="L170" s="241"/>
      <c r="M170" s="242" t="s">
        <v>20</v>
      </c>
      <c r="N170" s="243" t="s">
        <v>44</v>
      </c>
      <c r="O170" s="35"/>
      <c r="P170" s="190">
        <f>O170*H170</f>
        <v>0</v>
      </c>
      <c r="Q170" s="190">
        <v>7.0000000000000007E-2</v>
      </c>
      <c r="R170" s="190">
        <f>Q170*H170</f>
        <v>0.28000000000000003</v>
      </c>
      <c r="S170" s="190">
        <v>0</v>
      </c>
      <c r="T170" s="191">
        <f>S170*H170</f>
        <v>0</v>
      </c>
      <c r="AR170" s="17" t="s">
        <v>166</v>
      </c>
      <c r="AT170" s="17" t="s">
        <v>264</v>
      </c>
      <c r="AU170" s="17" t="s">
        <v>81</v>
      </c>
      <c r="AY170" s="17" t="s">
        <v>122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22</v>
      </c>
      <c r="BK170" s="192">
        <f>ROUND(I170*H170,2)</f>
        <v>0</v>
      </c>
      <c r="BL170" s="17" t="s">
        <v>128</v>
      </c>
      <c r="BM170" s="17" t="s">
        <v>451</v>
      </c>
    </row>
    <row r="171" spans="2:65" s="12" customFormat="1" ht="27">
      <c r="B171" s="205"/>
      <c r="C171" s="206"/>
      <c r="D171" s="195" t="s">
        <v>130</v>
      </c>
      <c r="E171" s="217" t="s">
        <v>20</v>
      </c>
      <c r="F171" s="218" t="s">
        <v>452</v>
      </c>
      <c r="G171" s="206"/>
      <c r="H171" s="219">
        <v>4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130</v>
      </c>
      <c r="AU171" s="216" t="s">
        <v>81</v>
      </c>
      <c r="AV171" s="12" t="s">
        <v>81</v>
      </c>
      <c r="AW171" s="12" t="s">
        <v>37</v>
      </c>
      <c r="AX171" s="12" t="s">
        <v>73</v>
      </c>
      <c r="AY171" s="216" t="s">
        <v>122</v>
      </c>
    </row>
    <row r="172" spans="2:65" s="13" customFormat="1">
      <c r="B172" s="223"/>
      <c r="C172" s="224"/>
      <c r="D172" s="207" t="s">
        <v>130</v>
      </c>
      <c r="E172" s="225" t="s">
        <v>20</v>
      </c>
      <c r="F172" s="226" t="s">
        <v>215</v>
      </c>
      <c r="G172" s="224"/>
      <c r="H172" s="227">
        <v>4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130</v>
      </c>
      <c r="AU172" s="233" t="s">
        <v>81</v>
      </c>
      <c r="AV172" s="13" t="s">
        <v>128</v>
      </c>
      <c r="AW172" s="13" t="s">
        <v>37</v>
      </c>
      <c r="AX172" s="13" t="s">
        <v>22</v>
      </c>
      <c r="AY172" s="233" t="s">
        <v>122</v>
      </c>
    </row>
    <row r="173" spans="2:65" s="1" customFormat="1" ht="31.5" customHeight="1">
      <c r="B173" s="34"/>
      <c r="C173" s="181" t="s">
        <v>453</v>
      </c>
      <c r="D173" s="181" t="s">
        <v>124</v>
      </c>
      <c r="E173" s="182" t="s">
        <v>285</v>
      </c>
      <c r="F173" s="183" t="s">
        <v>286</v>
      </c>
      <c r="G173" s="184" t="s">
        <v>267</v>
      </c>
      <c r="H173" s="185">
        <v>6</v>
      </c>
      <c r="I173" s="186"/>
      <c r="J173" s="187">
        <f>ROUND(I173*H173,2)</f>
        <v>0</v>
      </c>
      <c r="K173" s="183" t="s">
        <v>20</v>
      </c>
      <c r="L173" s="54"/>
      <c r="M173" s="188" t="s">
        <v>20</v>
      </c>
      <c r="N173" s="189" t="s">
        <v>44</v>
      </c>
      <c r="O173" s="35"/>
      <c r="P173" s="190">
        <f>O173*H173</f>
        <v>0</v>
      </c>
      <c r="Q173" s="190">
        <v>6.4999999999999997E-3</v>
      </c>
      <c r="R173" s="190">
        <f>Q173*H173</f>
        <v>3.9E-2</v>
      </c>
      <c r="S173" s="190">
        <v>0</v>
      </c>
      <c r="T173" s="191">
        <f>S173*H173</f>
        <v>0</v>
      </c>
      <c r="AR173" s="17" t="s">
        <v>128</v>
      </c>
      <c r="AT173" s="17" t="s">
        <v>124</v>
      </c>
      <c r="AU173" s="17" t="s">
        <v>81</v>
      </c>
      <c r="AY173" s="17" t="s">
        <v>122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22</v>
      </c>
      <c r="BK173" s="192">
        <f>ROUND(I173*H173,2)</f>
        <v>0</v>
      </c>
      <c r="BL173" s="17" t="s">
        <v>128</v>
      </c>
      <c r="BM173" s="17" t="s">
        <v>454</v>
      </c>
    </row>
    <row r="174" spans="2:65" s="12" customFormat="1">
      <c r="B174" s="205"/>
      <c r="C174" s="206"/>
      <c r="D174" s="195" t="s">
        <v>130</v>
      </c>
      <c r="E174" s="217" t="s">
        <v>20</v>
      </c>
      <c r="F174" s="218" t="s">
        <v>455</v>
      </c>
      <c r="G174" s="206"/>
      <c r="H174" s="219">
        <v>6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130</v>
      </c>
      <c r="AU174" s="216" t="s">
        <v>81</v>
      </c>
      <c r="AV174" s="12" t="s">
        <v>81</v>
      </c>
      <c r="AW174" s="12" t="s">
        <v>37</v>
      </c>
      <c r="AX174" s="12" t="s">
        <v>73</v>
      </c>
      <c r="AY174" s="216" t="s">
        <v>122</v>
      </c>
    </row>
    <row r="175" spans="2:65" s="13" customFormat="1">
      <c r="B175" s="223"/>
      <c r="C175" s="224"/>
      <c r="D175" s="207" t="s">
        <v>130</v>
      </c>
      <c r="E175" s="225" t="s">
        <v>20</v>
      </c>
      <c r="F175" s="226" t="s">
        <v>215</v>
      </c>
      <c r="G175" s="224"/>
      <c r="H175" s="227">
        <v>6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130</v>
      </c>
      <c r="AU175" s="233" t="s">
        <v>81</v>
      </c>
      <c r="AV175" s="13" t="s">
        <v>128</v>
      </c>
      <c r="AW175" s="13" t="s">
        <v>37</v>
      </c>
      <c r="AX175" s="13" t="s">
        <v>22</v>
      </c>
      <c r="AY175" s="233" t="s">
        <v>122</v>
      </c>
    </row>
    <row r="176" spans="2:65" s="1" customFormat="1" ht="31.5" customHeight="1">
      <c r="B176" s="34"/>
      <c r="C176" s="181" t="s">
        <v>456</v>
      </c>
      <c r="D176" s="181" t="s">
        <v>124</v>
      </c>
      <c r="E176" s="182" t="s">
        <v>294</v>
      </c>
      <c r="F176" s="183" t="s">
        <v>295</v>
      </c>
      <c r="G176" s="184" t="s">
        <v>277</v>
      </c>
      <c r="H176" s="185">
        <v>6</v>
      </c>
      <c r="I176" s="186"/>
      <c r="J176" s="187">
        <f>ROUND(I176*H176,2)</f>
        <v>0</v>
      </c>
      <c r="K176" s="183" t="s">
        <v>141</v>
      </c>
      <c r="L176" s="54"/>
      <c r="M176" s="188" t="s">
        <v>20</v>
      </c>
      <c r="N176" s="189" t="s">
        <v>44</v>
      </c>
      <c r="O176" s="35"/>
      <c r="P176" s="190">
        <f>O176*H176</f>
        <v>0</v>
      </c>
      <c r="Q176" s="190">
        <v>1.3050000000000001E-2</v>
      </c>
      <c r="R176" s="190">
        <f>Q176*H176</f>
        <v>7.8300000000000008E-2</v>
      </c>
      <c r="S176" s="190">
        <v>0</v>
      </c>
      <c r="T176" s="191">
        <f>S176*H176</f>
        <v>0</v>
      </c>
      <c r="AR176" s="17" t="s">
        <v>128</v>
      </c>
      <c r="AT176" s="17" t="s">
        <v>124</v>
      </c>
      <c r="AU176" s="17" t="s">
        <v>81</v>
      </c>
      <c r="AY176" s="17" t="s">
        <v>122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7" t="s">
        <v>22</v>
      </c>
      <c r="BK176" s="192">
        <f>ROUND(I176*H176,2)</f>
        <v>0</v>
      </c>
      <c r="BL176" s="17" t="s">
        <v>128</v>
      </c>
      <c r="BM176" s="17" t="s">
        <v>457</v>
      </c>
    </row>
    <row r="177" spans="2:65" s="12" customFormat="1">
      <c r="B177" s="205"/>
      <c r="C177" s="206"/>
      <c r="D177" s="195" t="s">
        <v>130</v>
      </c>
      <c r="E177" s="217" t="s">
        <v>20</v>
      </c>
      <c r="F177" s="218" t="s">
        <v>458</v>
      </c>
      <c r="G177" s="206"/>
      <c r="H177" s="219">
        <v>6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130</v>
      </c>
      <c r="AU177" s="216" t="s">
        <v>81</v>
      </c>
      <c r="AV177" s="12" t="s">
        <v>81</v>
      </c>
      <c r="AW177" s="12" t="s">
        <v>37</v>
      </c>
      <c r="AX177" s="12" t="s">
        <v>73</v>
      </c>
      <c r="AY177" s="216" t="s">
        <v>122</v>
      </c>
    </row>
    <row r="178" spans="2:65" s="13" customFormat="1">
      <c r="B178" s="223"/>
      <c r="C178" s="224"/>
      <c r="D178" s="195" t="s">
        <v>130</v>
      </c>
      <c r="E178" s="244" t="s">
        <v>20</v>
      </c>
      <c r="F178" s="245" t="s">
        <v>215</v>
      </c>
      <c r="G178" s="224"/>
      <c r="H178" s="246">
        <v>6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130</v>
      </c>
      <c r="AU178" s="233" t="s">
        <v>81</v>
      </c>
      <c r="AV178" s="13" t="s">
        <v>128</v>
      </c>
      <c r="AW178" s="13" t="s">
        <v>37</v>
      </c>
      <c r="AX178" s="13" t="s">
        <v>22</v>
      </c>
      <c r="AY178" s="233" t="s">
        <v>122</v>
      </c>
    </row>
    <row r="179" spans="2:65" s="10" customFormat="1" ht="29.85" customHeight="1">
      <c r="B179" s="164"/>
      <c r="C179" s="165"/>
      <c r="D179" s="178" t="s">
        <v>72</v>
      </c>
      <c r="E179" s="179" t="s">
        <v>151</v>
      </c>
      <c r="F179" s="179" t="s">
        <v>459</v>
      </c>
      <c r="G179" s="165"/>
      <c r="H179" s="165"/>
      <c r="I179" s="168"/>
      <c r="J179" s="180">
        <f>BK179</f>
        <v>0</v>
      </c>
      <c r="K179" s="165"/>
      <c r="L179" s="170"/>
      <c r="M179" s="171"/>
      <c r="N179" s="172"/>
      <c r="O179" s="172"/>
      <c r="P179" s="173">
        <f>SUM(P180:P181)</f>
        <v>0</v>
      </c>
      <c r="Q179" s="172"/>
      <c r="R179" s="173">
        <f>SUM(R180:R181)</f>
        <v>2.7555000000000001</v>
      </c>
      <c r="S179" s="172"/>
      <c r="T179" s="174">
        <f>SUM(T180:T181)</f>
        <v>0</v>
      </c>
      <c r="AR179" s="175" t="s">
        <v>22</v>
      </c>
      <c r="AT179" s="176" t="s">
        <v>72</v>
      </c>
      <c r="AU179" s="176" t="s">
        <v>22</v>
      </c>
      <c r="AY179" s="175" t="s">
        <v>122</v>
      </c>
      <c r="BK179" s="177">
        <f>SUM(BK180:BK181)</f>
        <v>0</v>
      </c>
    </row>
    <row r="180" spans="2:65" s="1" customFormat="1" ht="44.25" customHeight="1">
      <c r="B180" s="34"/>
      <c r="C180" s="181" t="s">
        <v>460</v>
      </c>
      <c r="D180" s="181" t="s">
        <v>124</v>
      </c>
      <c r="E180" s="182" t="s">
        <v>461</v>
      </c>
      <c r="F180" s="183" t="s">
        <v>462</v>
      </c>
      <c r="G180" s="184" t="s">
        <v>135</v>
      </c>
      <c r="H180" s="185">
        <v>15</v>
      </c>
      <c r="I180" s="186"/>
      <c r="J180" s="187">
        <f>ROUND(I180*H180,2)</f>
        <v>0</v>
      </c>
      <c r="K180" s="183" t="s">
        <v>141</v>
      </c>
      <c r="L180" s="54"/>
      <c r="M180" s="188" t="s">
        <v>20</v>
      </c>
      <c r="N180" s="189" t="s">
        <v>44</v>
      </c>
      <c r="O180" s="35"/>
      <c r="P180" s="190">
        <f>O180*H180</f>
        <v>0</v>
      </c>
      <c r="Q180" s="190">
        <v>0.1837</v>
      </c>
      <c r="R180" s="190">
        <f>Q180*H180</f>
        <v>2.7555000000000001</v>
      </c>
      <c r="S180" s="190">
        <v>0</v>
      </c>
      <c r="T180" s="191">
        <f>S180*H180</f>
        <v>0</v>
      </c>
      <c r="AR180" s="17" t="s">
        <v>128</v>
      </c>
      <c r="AT180" s="17" t="s">
        <v>124</v>
      </c>
      <c r="AU180" s="17" t="s">
        <v>81</v>
      </c>
      <c r="AY180" s="17" t="s">
        <v>122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22</v>
      </c>
      <c r="BK180" s="192">
        <f>ROUND(I180*H180,2)</f>
        <v>0</v>
      </c>
      <c r="BL180" s="17" t="s">
        <v>128</v>
      </c>
      <c r="BM180" s="17" t="s">
        <v>463</v>
      </c>
    </row>
    <row r="181" spans="2:65" s="12" customFormat="1">
      <c r="B181" s="205"/>
      <c r="C181" s="206"/>
      <c r="D181" s="195" t="s">
        <v>130</v>
      </c>
      <c r="E181" s="217" t="s">
        <v>20</v>
      </c>
      <c r="F181" s="218" t="s">
        <v>348</v>
      </c>
      <c r="G181" s="206"/>
      <c r="H181" s="219">
        <v>15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130</v>
      </c>
      <c r="AU181" s="216" t="s">
        <v>81</v>
      </c>
      <c r="AV181" s="12" t="s">
        <v>81</v>
      </c>
      <c r="AW181" s="12" t="s">
        <v>37</v>
      </c>
      <c r="AX181" s="12" t="s">
        <v>22</v>
      </c>
      <c r="AY181" s="216" t="s">
        <v>122</v>
      </c>
    </row>
    <row r="182" spans="2:65" s="10" customFormat="1" ht="29.85" customHeight="1">
      <c r="B182" s="164"/>
      <c r="C182" s="165"/>
      <c r="D182" s="178" t="s">
        <v>72</v>
      </c>
      <c r="E182" s="179" t="s">
        <v>171</v>
      </c>
      <c r="F182" s="179" t="s">
        <v>187</v>
      </c>
      <c r="G182" s="165"/>
      <c r="H182" s="165"/>
      <c r="I182" s="168"/>
      <c r="J182" s="180">
        <f>BK182</f>
        <v>0</v>
      </c>
      <c r="K182" s="165"/>
      <c r="L182" s="170"/>
      <c r="M182" s="171"/>
      <c r="N182" s="172"/>
      <c r="O182" s="172"/>
      <c r="P182" s="173">
        <f>SUM(P183:P200)</f>
        <v>0</v>
      </c>
      <c r="Q182" s="172"/>
      <c r="R182" s="173">
        <f>SUM(R183:R200)</f>
        <v>5.79E-3</v>
      </c>
      <c r="S182" s="172"/>
      <c r="T182" s="174">
        <f>SUM(T183:T200)</f>
        <v>1.8600000000000002E-2</v>
      </c>
      <c r="AR182" s="175" t="s">
        <v>22</v>
      </c>
      <c r="AT182" s="176" t="s">
        <v>72</v>
      </c>
      <c r="AU182" s="176" t="s">
        <v>22</v>
      </c>
      <c r="AY182" s="175" t="s">
        <v>122</v>
      </c>
      <c r="BK182" s="177">
        <f>SUM(BK183:BK200)</f>
        <v>0</v>
      </c>
    </row>
    <row r="183" spans="2:65" s="1" customFormat="1" ht="22.5" customHeight="1">
      <c r="B183" s="34"/>
      <c r="C183" s="181" t="s">
        <v>464</v>
      </c>
      <c r="D183" s="181" t="s">
        <v>124</v>
      </c>
      <c r="E183" s="182" t="s">
        <v>299</v>
      </c>
      <c r="F183" s="183" t="s">
        <v>182</v>
      </c>
      <c r="G183" s="184" t="s">
        <v>277</v>
      </c>
      <c r="H183" s="185">
        <v>5</v>
      </c>
      <c r="I183" s="186"/>
      <c r="J183" s="187">
        <f>ROUND(I183*H183,2)</f>
        <v>0</v>
      </c>
      <c r="K183" s="183" t="s">
        <v>20</v>
      </c>
      <c r="L183" s="54"/>
      <c r="M183" s="188" t="s">
        <v>20</v>
      </c>
      <c r="N183" s="189" t="s">
        <v>44</v>
      </c>
      <c r="O183" s="3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AR183" s="17" t="s">
        <v>128</v>
      </c>
      <c r="AT183" s="17" t="s">
        <v>124</v>
      </c>
      <c r="AU183" s="17" t="s">
        <v>81</v>
      </c>
      <c r="AY183" s="17" t="s">
        <v>122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22</v>
      </c>
      <c r="BK183" s="192">
        <f>ROUND(I183*H183,2)</f>
        <v>0</v>
      </c>
      <c r="BL183" s="17" t="s">
        <v>128</v>
      </c>
      <c r="BM183" s="17" t="s">
        <v>465</v>
      </c>
    </row>
    <row r="184" spans="2:65" s="11" customFormat="1" ht="27">
      <c r="B184" s="193"/>
      <c r="C184" s="194"/>
      <c r="D184" s="195" t="s">
        <v>130</v>
      </c>
      <c r="E184" s="196" t="s">
        <v>20</v>
      </c>
      <c r="F184" s="197" t="s">
        <v>466</v>
      </c>
      <c r="G184" s="194"/>
      <c r="H184" s="198" t="s">
        <v>20</v>
      </c>
      <c r="I184" s="199"/>
      <c r="J184" s="194"/>
      <c r="K184" s="194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130</v>
      </c>
      <c r="AU184" s="204" t="s">
        <v>81</v>
      </c>
      <c r="AV184" s="11" t="s">
        <v>22</v>
      </c>
      <c r="AW184" s="11" t="s">
        <v>37</v>
      </c>
      <c r="AX184" s="11" t="s">
        <v>73</v>
      </c>
      <c r="AY184" s="204" t="s">
        <v>122</v>
      </c>
    </row>
    <row r="185" spans="2:65" s="12" customFormat="1" ht="27">
      <c r="B185" s="205"/>
      <c r="C185" s="206"/>
      <c r="D185" s="207" t="s">
        <v>130</v>
      </c>
      <c r="E185" s="208" t="s">
        <v>20</v>
      </c>
      <c r="F185" s="209" t="s">
        <v>467</v>
      </c>
      <c r="G185" s="206"/>
      <c r="H185" s="210">
        <v>5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130</v>
      </c>
      <c r="AU185" s="216" t="s">
        <v>81</v>
      </c>
      <c r="AV185" s="12" t="s">
        <v>81</v>
      </c>
      <c r="AW185" s="12" t="s">
        <v>37</v>
      </c>
      <c r="AX185" s="12" t="s">
        <v>73</v>
      </c>
      <c r="AY185" s="216" t="s">
        <v>122</v>
      </c>
    </row>
    <row r="186" spans="2:65" s="1" customFormat="1" ht="31.5" customHeight="1">
      <c r="B186" s="34"/>
      <c r="C186" s="181" t="s">
        <v>468</v>
      </c>
      <c r="D186" s="181" t="s">
        <v>124</v>
      </c>
      <c r="E186" s="182" t="s">
        <v>469</v>
      </c>
      <c r="F186" s="183" t="s">
        <v>470</v>
      </c>
      <c r="G186" s="184" t="s">
        <v>277</v>
      </c>
      <c r="H186" s="185">
        <v>12.9</v>
      </c>
      <c r="I186" s="186"/>
      <c r="J186" s="187">
        <f>ROUND(I186*H186,2)</f>
        <v>0</v>
      </c>
      <c r="K186" s="183" t="s">
        <v>141</v>
      </c>
      <c r="L186" s="54"/>
      <c r="M186" s="188" t="s">
        <v>20</v>
      </c>
      <c r="N186" s="189" t="s">
        <v>44</v>
      </c>
      <c r="O186" s="35"/>
      <c r="P186" s="190">
        <f>O186*H186</f>
        <v>0</v>
      </c>
      <c r="Q186" s="190">
        <v>4.2000000000000002E-4</v>
      </c>
      <c r="R186" s="190">
        <f>Q186*H186</f>
        <v>5.4180000000000001E-3</v>
      </c>
      <c r="S186" s="190">
        <v>0</v>
      </c>
      <c r="T186" s="191">
        <f>S186*H186</f>
        <v>0</v>
      </c>
      <c r="AR186" s="17" t="s">
        <v>128</v>
      </c>
      <c r="AT186" s="17" t="s">
        <v>124</v>
      </c>
      <c r="AU186" s="17" t="s">
        <v>81</v>
      </c>
      <c r="AY186" s="17" t="s">
        <v>122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22</v>
      </c>
      <c r="BK186" s="192">
        <f>ROUND(I186*H186,2)</f>
        <v>0</v>
      </c>
      <c r="BL186" s="17" t="s">
        <v>128</v>
      </c>
      <c r="BM186" s="17" t="s">
        <v>471</v>
      </c>
    </row>
    <row r="187" spans="2:65" s="12" customFormat="1">
      <c r="B187" s="205"/>
      <c r="C187" s="206"/>
      <c r="D187" s="207" t="s">
        <v>130</v>
      </c>
      <c r="E187" s="208" t="s">
        <v>20</v>
      </c>
      <c r="F187" s="209" t="s">
        <v>472</v>
      </c>
      <c r="G187" s="206"/>
      <c r="H187" s="210">
        <v>12.9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130</v>
      </c>
      <c r="AU187" s="216" t="s">
        <v>81</v>
      </c>
      <c r="AV187" s="12" t="s">
        <v>81</v>
      </c>
      <c r="AW187" s="12" t="s">
        <v>37</v>
      </c>
      <c r="AX187" s="12" t="s">
        <v>73</v>
      </c>
      <c r="AY187" s="216" t="s">
        <v>122</v>
      </c>
    </row>
    <row r="188" spans="2:65" s="1" customFormat="1" ht="22.5" customHeight="1">
      <c r="B188" s="34"/>
      <c r="C188" s="181" t="s">
        <v>473</v>
      </c>
      <c r="D188" s="181" t="s">
        <v>124</v>
      </c>
      <c r="E188" s="182" t="s">
        <v>474</v>
      </c>
      <c r="F188" s="183" t="s">
        <v>475</v>
      </c>
      <c r="G188" s="184" t="s">
        <v>148</v>
      </c>
      <c r="H188" s="185">
        <v>52.356000000000002</v>
      </c>
      <c r="I188" s="186"/>
      <c r="J188" s="187">
        <f>ROUND(I188*H188,2)</f>
        <v>0</v>
      </c>
      <c r="K188" s="183" t="s">
        <v>20</v>
      </c>
      <c r="L188" s="54"/>
      <c r="M188" s="188" t="s">
        <v>20</v>
      </c>
      <c r="N188" s="189" t="s">
        <v>44</v>
      </c>
      <c r="O188" s="35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AR188" s="17" t="s">
        <v>128</v>
      </c>
      <c r="AT188" s="17" t="s">
        <v>124</v>
      </c>
      <c r="AU188" s="17" t="s">
        <v>81</v>
      </c>
      <c r="AY188" s="17" t="s">
        <v>122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7" t="s">
        <v>22</v>
      </c>
      <c r="BK188" s="192">
        <f>ROUND(I188*H188,2)</f>
        <v>0</v>
      </c>
      <c r="BL188" s="17" t="s">
        <v>128</v>
      </c>
      <c r="BM188" s="17" t="s">
        <v>476</v>
      </c>
    </row>
    <row r="189" spans="2:65" s="11" customFormat="1">
      <c r="B189" s="193"/>
      <c r="C189" s="194"/>
      <c r="D189" s="195" t="s">
        <v>130</v>
      </c>
      <c r="E189" s="196" t="s">
        <v>20</v>
      </c>
      <c r="F189" s="197" t="s">
        <v>477</v>
      </c>
      <c r="G189" s="194"/>
      <c r="H189" s="198" t="s">
        <v>20</v>
      </c>
      <c r="I189" s="199"/>
      <c r="J189" s="194"/>
      <c r="K189" s="194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130</v>
      </c>
      <c r="AU189" s="204" t="s">
        <v>81</v>
      </c>
      <c r="AV189" s="11" t="s">
        <v>22</v>
      </c>
      <c r="AW189" s="11" t="s">
        <v>37</v>
      </c>
      <c r="AX189" s="11" t="s">
        <v>73</v>
      </c>
      <c r="AY189" s="204" t="s">
        <v>122</v>
      </c>
    </row>
    <row r="190" spans="2:65" s="12" customFormat="1">
      <c r="B190" s="205"/>
      <c r="C190" s="206"/>
      <c r="D190" s="207" t="s">
        <v>130</v>
      </c>
      <c r="E190" s="208" t="s">
        <v>20</v>
      </c>
      <c r="F190" s="209" t="s">
        <v>478</v>
      </c>
      <c r="G190" s="206"/>
      <c r="H190" s="210">
        <v>52.356000000000002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130</v>
      </c>
      <c r="AU190" s="216" t="s">
        <v>81</v>
      </c>
      <c r="AV190" s="12" t="s">
        <v>81</v>
      </c>
      <c r="AW190" s="12" t="s">
        <v>37</v>
      </c>
      <c r="AX190" s="12" t="s">
        <v>73</v>
      </c>
      <c r="AY190" s="216" t="s">
        <v>122</v>
      </c>
    </row>
    <row r="191" spans="2:65" s="1" customFormat="1" ht="22.5" customHeight="1">
      <c r="B191" s="34"/>
      <c r="C191" s="181" t="s">
        <v>479</v>
      </c>
      <c r="D191" s="181" t="s">
        <v>124</v>
      </c>
      <c r="E191" s="182" t="s">
        <v>480</v>
      </c>
      <c r="F191" s="183" t="s">
        <v>481</v>
      </c>
      <c r="G191" s="184" t="s">
        <v>277</v>
      </c>
      <c r="H191" s="185">
        <v>18.600000000000001</v>
      </c>
      <c r="I191" s="186"/>
      <c r="J191" s="187">
        <f>ROUND(I191*H191,2)</f>
        <v>0</v>
      </c>
      <c r="K191" s="183" t="s">
        <v>20</v>
      </c>
      <c r="L191" s="54"/>
      <c r="M191" s="188" t="s">
        <v>20</v>
      </c>
      <c r="N191" s="189" t="s">
        <v>44</v>
      </c>
      <c r="O191" s="35"/>
      <c r="P191" s="190">
        <f>O191*H191</f>
        <v>0</v>
      </c>
      <c r="Q191" s="190">
        <v>2.0000000000000002E-5</v>
      </c>
      <c r="R191" s="190">
        <f>Q191*H191</f>
        <v>3.7200000000000004E-4</v>
      </c>
      <c r="S191" s="190">
        <v>1E-3</v>
      </c>
      <c r="T191" s="191">
        <f>S191*H191</f>
        <v>1.8600000000000002E-2</v>
      </c>
      <c r="AR191" s="17" t="s">
        <v>128</v>
      </c>
      <c r="AT191" s="17" t="s">
        <v>124</v>
      </c>
      <c r="AU191" s="17" t="s">
        <v>81</v>
      </c>
      <c r="AY191" s="17" t="s">
        <v>122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7" t="s">
        <v>22</v>
      </c>
      <c r="BK191" s="192">
        <f>ROUND(I191*H191,2)</f>
        <v>0</v>
      </c>
      <c r="BL191" s="17" t="s">
        <v>128</v>
      </c>
      <c r="BM191" s="17" t="s">
        <v>482</v>
      </c>
    </row>
    <row r="192" spans="2:65" s="12" customFormat="1">
      <c r="B192" s="205"/>
      <c r="C192" s="206"/>
      <c r="D192" s="207" t="s">
        <v>130</v>
      </c>
      <c r="E192" s="208" t="s">
        <v>20</v>
      </c>
      <c r="F192" s="209" t="s">
        <v>483</v>
      </c>
      <c r="G192" s="206"/>
      <c r="H192" s="210">
        <v>18.600000000000001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130</v>
      </c>
      <c r="AU192" s="216" t="s">
        <v>81</v>
      </c>
      <c r="AV192" s="12" t="s">
        <v>81</v>
      </c>
      <c r="AW192" s="12" t="s">
        <v>37</v>
      </c>
      <c r="AX192" s="12" t="s">
        <v>73</v>
      </c>
      <c r="AY192" s="216" t="s">
        <v>122</v>
      </c>
    </row>
    <row r="193" spans="2:65" s="1" customFormat="1" ht="57" customHeight="1">
      <c r="B193" s="34"/>
      <c r="C193" s="181" t="s">
        <v>484</v>
      </c>
      <c r="D193" s="181" t="s">
        <v>124</v>
      </c>
      <c r="E193" s="182" t="s">
        <v>485</v>
      </c>
      <c r="F193" s="183" t="s">
        <v>486</v>
      </c>
      <c r="G193" s="184" t="s">
        <v>135</v>
      </c>
      <c r="H193" s="185">
        <v>15</v>
      </c>
      <c r="I193" s="186"/>
      <c r="J193" s="187">
        <f>ROUND(I193*H193,2)</f>
        <v>0</v>
      </c>
      <c r="K193" s="183" t="s">
        <v>141</v>
      </c>
      <c r="L193" s="54"/>
      <c r="M193" s="188" t="s">
        <v>20</v>
      </c>
      <c r="N193" s="189" t="s">
        <v>44</v>
      </c>
      <c r="O193" s="35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AR193" s="17" t="s">
        <v>128</v>
      </c>
      <c r="AT193" s="17" t="s">
        <v>124</v>
      </c>
      <c r="AU193" s="17" t="s">
        <v>81</v>
      </c>
      <c r="AY193" s="17" t="s">
        <v>122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22</v>
      </c>
      <c r="BK193" s="192">
        <f>ROUND(I193*H193,2)</f>
        <v>0</v>
      </c>
      <c r="BL193" s="17" t="s">
        <v>128</v>
      </c>
      <c r="BM193" s="17" t="s">
        <v>487</v>
      </c>
    </row>
    <row r="194" spans="2:65" s="12" customFormat="1">
      <c r="B194" s="205"/>
      <c r="C194" s="206"/>
      <c r="D194" s="195" t="s">
        <v>130</v>
      </c>
      <c r="E194" s="217" t="s">
        <v>20</v>
      </c>
      <c r="F194" s="218" t="s">
        <v>488</v>
      </c>
      <c r="G194" s="206"/>
      <c r="H194" s="219">
        <v>15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130</v>
      </c>
      <c r="AU194" s="216" t="s">
        <v>81</v>
      </c>
      <c r="AV194" s="12" t="s">
        <v>81</v>
      </c>
      <c r="AW194" s="12" t="s">
        <v>37</v>
      </c>
      <c r="AX194" s="12" t="s">
        <v>73</v>
      </c>
      <c r="AY194" s="216" t="s">
        <v>122</v>
      </c>
    </row>
    <row r="195" spans="2:65" s="13" customFormat="1">
      <c r="B195" s="223"/>
      <c r="C195" s="224"/>
      <c r="D195" s="207" t="s">
        <v>130</v>
      </c>
      <c r="E195" s="225" t="s">
        <v>20</v>
      </c>
      <c r="F195" s="226" t="s">
        <v>215</v>
      </c>
      <c r="G195" s="224"/>
      <c r="H195" s="227">
        <v>15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130</v>
      </c>
      <c r="AU195" s="233" t="s">
        <v>81</v>
      </c>
      <c r="AV195" s="13" t="s">
        <v>128</v>
      </c>
      <c r="AW195" s="13" t="s">
        <v>37</v>
      </c>
      <c r="AX195" s="13" t="s">
        <v>22</v>
      </c>
      <c r="AY195" s="233" t="s">
        <v>122</v>
      </c>
    </row>
    <row r="196" spans="2:65" s="1" customFormat="1" ht="31.5" customHeight="1">
      <c r="B196" s="34"/>
      <c r="C196" s="181" t="s">
        <v>489</v>
      </c>
      <c r="D196" s="181" t="s">
        <v>124</v>
      </c>
      <c r="E196" s="182" t="s">
        <v>323</v>
      </c>
      <c r="F196" s="183" t="s">
        <v>196</v>
      </c>
      <c r="G196" s="184" t="s">
        <v>148</v>
      </c>
      <c r="H196" s="185">
        <v>38.601999999999997</v>
      </c>
      <c r="I196" s="186"/>
      <c r="J196" s="187">
        <f>ROUND(I196*H196,2)</f>
        <v>0</v>
      </c>
      <c r="K196" s="183" t="s">
        <v>20</v>
      </c>
      <c r="L196" s="54"/>
      <c r="M196" s="188" t="s">
        <v>20</v>
      </c>
      <c r="N196" s="189" t="s">
        <v>44</v>
      </c>
      <c r="O196" s="35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AR196" s="17" t="s">
        <v>128</v>
      </c>
      <c r="AT196" s="17" t="s">
        <v>124</v>
      </c>
      <c r="AU196" s="17" t="s">
        <v>81</v>
      </c>
      <c r="AY196" s="17" t="s">
        <v>122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7" t="s">
        <v>22</v>
      </c>
      <c r="BK196" s="192">
        <f>ROUND(I196*H196,2)</f>
        <v>0</v>
      </c>
      <c r="BL196" s="17" t="s">
        <v>128</v>
      </c>
      <c r="BM196" s="17" t="s">
        <v>490</v>
      </c>
    </row>
    <row r="197" spans="2:65" s="12" customFormat="1" ht="27">
      <c r="B197" s="205"/>
      <c r="C197" s="206"/>
      <c r="D197" s="195" t="s">
        <v>130</v>
      </c>
      <c r="E197" s="217" t="s">
        <v>20</v>
      </c>
      <c r="F197" s="218" t="s">
        <v>491</v>
      </c>
      <c r="G197" s="206"/>
      <c r="H197" s="219">
        <v>38.601999999999997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130</v>
      </c>
      <c r="AU197" s="216" t="s">
        <v>81</v>
      </c>
      <c r="AV197" s="12" t="s">
        <v>81</v>
      </c>
      <c r="AW197" s="12" t="s">
        <v>37</v>
      </c>
      <c r="AX197" s="12" t="s">
        <v>73</v>
      </c>
      <c r="AY197" s="216" t="s">
        <v>122</v>
      </c>
    </row>
    <row r="198" spans="2:65" s="11" customFormat="1" ht="27">
      <c r="B198" s="193"/>
      <c r="C198" s="194"/>
      <c r="D198" s="195" t="s">
        <v>130</v>
      </c>
      <c r="E198" s="196" t="s">
        <v>20</v>
      </c>
      <c r="F198" s="197" t="s">
        <v>327</v>
      </c>
      <c r="G198" s="194"/>
      <c r="H198" s="198" t="s">
        <v>20</v>
      </c>
      <c r="I198" s="199"/>
      <c r="J198" s="194"/>
      <c r="K198" s="194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130</v>
      </c>
      <c r="AU198" s="204" t="s">
        <v>81</v>
      </c>
      <c r="AV198" s="11" t="s">
        <v>22</v>
      </c>
      <c r="AW198" s="11" t="s">
        <v>37</v>
      </c>
      <c r="AX198" s="11" t="s">
        <v>73</v>
      </c>
      <c r="AY198" s="204" t="s">
        <v>122</v>
      </c>
    </row>
    <row r="199" spans="2:65" s="11" customFormat="1">
      <c r="B199" s="193"/>
      <c r="C199" s="194"/>
      <c r="D199" s="195" t="s">
        <v>130</v>
      </c>
      <c r="E199" s="196" t="s">
        <v>20</v>
      </c>
      <c r="F199" s="197" t="s">
        <v>201</v>
      </c>
      <c r="G199" s="194"/>
      <c r="H199" s="198" t="s">
        <v>20</v>
      </c>
      <c r="I199" s="199"/>
      <c r="J199" s="194"/>
      <c r="K199" s="194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130</v>
      </c>
      <c r="AU199" s="204" t="s">
        <v>81</v>
      </c>
      <c r="AV199" s="11" t="s">
        <v>22</v>
      </c>
      <c r="AW199" s="11" t="s">
        <v>37</v>
      </c>
      <c r="AX199" s="11" t="s">
        <v>73</v>
      </c>
      <c r="AY199" s="204" t="s">
        <v>122</v>
      </c>
    </row>
    <row r="200" spans="2:65" s="11" customFormat="1">
      <c r="B200" s="193"/>
      <c r="C200" s="194"/>
      <c r="D200" s="195" t="s">
        <v>130</v>
      </c>
      <c r="E200" s="196" t="s">
        <v>20</v>
      </c>
      <c r="F200" s="197" t="s">
        <v>202</v>
      </c>
      <c r="G200" s="194"/>
      <c r="H200" s="198" t="s">
        <v>20</v>
      </c>
      <c r="I200" s="199"/>
      <c r="J200" s="194"/>
      <c r="K200" s="194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130</v>
      </c>
      <c r="AU200" s="204" t="s">
        <v>81</v>
      </c>
      <c r="AV200" s="11" t="s">
        <v>22</v>
      </c>
      <c r="AW200" s="11" t="s">
        <v>37</v>
      </c>
      <c r="AX200" s="11" t="s">
        <v>73</v>
      </c>
      <c r="AY200" s="204" t="s">
        <v>122</v>
      </c>
    </row>
    <row r="201" spans="2:65" s="10" customFormat="1" ht="29.85" customHeight="1">
      <c r="B201" s="164"/>
      <c r="C201" s="165"/>
      <c r="D201" s="178" t="s">
        <v>72</v>
      </c>
      <c r="E201" s="179" t="s">
        <v>492</v>
      </c>
      <c r="F201" s="179" t="s">
        <v>493</v>
      </c>
      <c r="G201" s="165"/>
      <c r="H201" s="165"/>
      <c r="I201" s="168"/>
      <c r="J201" s="180">
        <f>BK201</f>
        <v>0</v>
      </c>
      <c r="K201" s="165"/>
      <c r="L201" s="170"/>
      <c r="M201" s="171"/>
      <c r="N201" s="172"/>
      <c r="O201" s="172"/>
      <c r="P201" s="173">
        <f>SUM(P202:P203)</f>
        <v>0</v>
      </c>
      <c r="Q201" s="172"/>
      <c r="R201" s="173">
        <f>SUM(R202:R203)</f>
        <v>0</v>
      </c>
      <c r="S201" s="172"/>
      <c r="T201" s="174">
        <f>SUM(T202:T203)</f>
        <v>0</v>
      </c>
      <c r="AR201" s="175" t="s">
        <v>22</v>
      </c>
      <c r="AT201" s="176" t="s">
        <v>72</v>
      </c>
      <c r="AU201" s="176" t="s">
        <v>22</v>
      </c>
      <c r="AY201" s="175" t="s">
        <v>122</v>
      </c>
      <c r="BK201" s="177">
        <f>SUM(BK202:BK203)</f>
        <v>0</v>
      </c>
    </row>
    <row r="202" spans="2:65" s="1" customFormat="1" ht="44.25" customHeight="1">
      <c r="B202" s="34"/>
      <c r="C202" s="181" t="s">
        <v>494</v>
      </c>
      <c r="D202" s="181" t="s">
        <v>124</v>
      </c>
      <c r="E202" s="182" t="s">
        <v>495</v>
      </c>
      <c r="F202" s="183" t="s">
        <v>496</v>
      </c>
      <c r="G202" s="184" t="s">
        <v>402</v>
      </c>
      <c r="H202" s="185">
        <v>130.88999999999999</v>
      </c>
      <c r="I202" s="186"/>
      <c r="J202" s="187">
        <f>ROUND(I202*H202,2)</f>
        <v>0</v>
      </c>
      <c r="K202" s="183" t="s">
        <v>141</v>
      </c>
      <c r="L202" s="54"/>
      <c r="M202" s="188" t="s">
        <v>20</v>
      </c>
      <c r="N202" s="189" t="s">
        <v>44</v>
      </c>
      <c r="O202" s="35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AR202" s="17" t="s">
        <v>128</v>
      </c>
      <c r="AT202" s="17" t="s">
        <v>124</v>
      </c>
      <c r="AU202" s="17" t="s">
        <v>81</v>
      </c>
      <c r="AY202" s="17" t="s">
        <v>122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7" t="s">
        <v>22</v>
      </c>
      <c r="BK202" s="192">
        <f>ROUND(I202*H202,2)</f>
        <v>0</v>
      </c>
      <c r="BL202" s="17" t="s">
        <v>128</v>
      </c>
      <c r="BM202" s="17" t="s">
        <v>497</v>
      </c>
    </row>
    <row r="203" spans="2:65" s="12" customFormat="1">
      <c r="B203" s="205"/>
      <c r="C203" s="206"/>
      <c r="D203" s="195" t="s">
        <v>130</v>
      </c>
      <c r="E203" s="217" t="s">
        <v>20</v>
      </c>
      <c r="F203" s="218" t="s">
        <v>498</v>
      </c>
      <c r="G203" s="206"/>
      <c r="H203" s="219">
        <v>130.88999999999999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130</v>
      </c>
      <c r="AU203" s="216" t="s">
        <v>81</v>
      </c>
      <c r="AV203" s="12" t="s">
        <v>81</v>
      </c>
      <c r="AW203" s="12" t="s">
        <v>37</v>
      </c>
      <c r="AX203" s="12" t="s">
        <v>22</v>
      </c>
      <c r="AY203" s="216" t="s">
        <v>122</v>
      </c>
    </row>
    <row r="204" spans="2:65" s="10" customFormat="1" ht="29.85" customHeight="1">
      <c r="B204" s="164"/>
      <c r="C204" s="165"/>
      <c r="D204" s="178" t="s">
        <v>72</v>
      </c>
      <c r="E204" s="179" t="s">
        <v>499</v>
      </c>
      <c r="F204" s="179" t="s">
        <v>500</v>
      </c>
      <c r="G204" s="165"/>
      <c r="H204" s="165"/>
      <c r="I204" s="168"/>
      <c r="J204" s="180">
        <f>BK204</f>
        <v>0</v>
      </c>
      <c r="K204" s="165"/>
      <c r="L204" s="170"/>
      <c r="M204" s="171"/>
      <c r="N204" s="172"/>
      <c r="O204" s="172"/>
      <c r="P204" s="173">
        <f>P205</f>
        <v>0</v>
      </c>
      <c r="Q204" s="172"/>
      <c r="R204" s="173">
        <f>R205</f>
        <v>0</v>
      </c>
      <c r="S204" s="172"/>
      <c r="T204" s="174">
        <f>T205</f>
        <v>0</v>
      </c>
      <c r="AR204" s="175" t="s">
        <v>22</v>
      </c>
      <c r="AT204" s="176" t="s">
        <v>72</v>
      </c>
      <c r="AU204" s="176" t="s">
        <v>22</v>
      </c>
      <c r="AY204" s="175" t="s">
        <v>122</v>
      </c>
      <c r="BK204" s="177">
        <f>BK205</f>
        <v>0</v>
      </c>
    </row>
    <row r="205" spans="2:65" s="1" customFormat="1" ht="31.5" customHeight="1">
      <c r="B205" s="34"/>
      <c r="C205" s="181" t="s">
        <v>501</v>
      </c>
      <c r="D205" s="181" t="s">
        <v>124</v>
      </c>
      <c r="E205" s="182" t="s">
        <v>502</v>
      </c>
      <c r="F205" s="183" t="s">
        <v>503</v>
      </c>
      <c r="G205" s="184" t="s">
        <v>402</v>
      </c>
      <c r="H205" s="185">
        <v>105.17</v>
      </c>
      <c r="I205" s="186"/>
      <c r="J205" s="187">
        <f>ROUND(I205*H205,2)</f>
        <v>0</v>
      </c>
      <c r="K205" s="183" t="s">
        <v>141</v>
      </c>
      <c r="L205" s="54"/>
      <c r="M205" s="188" t="s">
        <v>20</v>
      </c>
      <c r="N205" s="255" t="s">
        <v>44</v>
      </c>
      <c r="O205" s="256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AR205" s="17" t="s">
        <v>128</v>
      </c>
      <c r="AT205" s="17" t="s">
        <v>124</v>
      </c>
      <c r="AU205" s="17" t="s">
        <v>81</v>
      </c>
      <c r="AY205" s="17" t="s">
        <v>122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7" t="s">
        <v>22</v>
      </c>
      <c r="BK205" s="192">
        <f>ROUND(I205*H205,2)</f>
        <v>0</v>
      </c>
      <c r="BL205" s="17" t="s">
        <v>128</v>
      </c>
      <c r="BM205" s="17" t="s">
        <v>504</v>
      </c>
    </row>
    <row r="206" spans="2:65" s="1" customFormat="1" ht="6.75" customHeight="1">
      <c r="B206" s="49"/>
      <c r="C206" s="50"/>
      <c r="D206" s="50"/>
      <c r="E206" s="50"/>
      <c r="F206" s="50"/>
      <c r="G206" s="50"/>
      <c r="H206" s="50"/>
      <c r="I206" s="127"/>
      <c r="J206" s="50"/>
      <c r="K206" s="50"/>
      <c r="L206" s="54"/>
    </row>
  </sheetData>
  <sheetProtection password="CC35"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5"/>
  <sheetViews>
    <sheetView showGridLines="0" workbookViewId="0">
      <pane ySplit="1" topLeftCell="A74" activePane="bottomLeft" state="frozen"/>
      <selection pane="bottomLeft" activeCell="F94" sqref="F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62"/>
      <c r="C1" s="262"/>
      <c r="D1" s="261" t="s">
        <v>1</v>
      </c>
      <c r="E1" s="262"/>
      <c r="F1" s="263" t="s">
        <v>544</v>
      </c>
      <c r="G1" s="387" t="s">
        <v>545</v>
      </c>
      <c r="H1" s="387"/>
      <c r="I1" s="267"/>
      <c r="J1" s="263" t="s">
        <v>546</v>
      </c>
      <c r="K1" s="261" t="s">
        <v>94</v>
      </c>
      <c r="L1" s="263" t="s">
        <v>547</v>
      </c>
      <c r="M1" s="263"/>
      <c r="N1" s="263"/>
      <c r="O1" s="263"/>
      <c r="P1" s="263"/>
      <c r="Q1" s="263"/>
      <c r="R1" s="263"/>
      <c r="S1" s="263"/>
      <c r="T1" s="263"/>
      <c r="U1" s="259"/>
      <c r="V1" s="25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90</v>
      </c>
    </row>
    <row r="3" spans="1:70" ht="6.95" customHeight="1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95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>
      <c r="B7" s="21"/>
      <c r="C7" s="22"/>
      <c r="D7" s="22"/>
      <c r="E7" s="388" t="str">
        <f>'Rekapitulace stavby'!K6</f>
        <v>Bratrušovský potok, Bratrušov - optimalizace koryta</v>
      </c>
      <c r="F7" s="352"/>
      <c r="G7" s="352"/>
      <c r="H7" s="352"/>
      <c r="I7" s="105"/>
      <c r="J7" s="22"/>
      <c r="K7" s="24"/>
    </row>
    <row r="8" spans="1:70" s="1" customFormat="1" ht="15">
      <c r="B8" s="34"/>
      <c r="C8" s="35"/>
      <c r="D8" s="30" t="s">
        <v>96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>
      <c r="B9" s="34"/>
      <c r="C9" s="35"/>
      <c r="D9" s="35"/>
      <c r="E9" s="389" t="s">
        <v>505</v>
      </c>
      <c r="F9" s="359"/>
      <c r="G9" s="359"/>
      <c r="H9" s="359"/>
      <c r="I9" s="106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19. 6. 2016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20</v>
      </c>
      <c r="K14" s="38"/>
    </row>
    <row r="15" spans="1:70" s="1" customFormat="1" ht="18" customHeight="1">
      <c r="B15" s="34"/>
      <c r="C15" s="35"/>
      <c r="D15" s="35"/>
      <c r="E15" s="28" t="s">
        <v>31</v>
      </c>
      <c r="F15" s="35"/>
      <c r="G15" s="35"/>
      <c r="H15" s="35"/>
      <c r="I15" s="107" t="s">
        <v>32</v>
      </c>
      <c r="J15" s="28" t="s">
        <v>20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107" t="s">
        <v>30</v>
      </c>
      <c r="J20" s="28" t="s">
        <v>20</v>
      </c>
      <c r="K20" s="38"/>
    </row>
    <row r="21" spans="2:11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107" t="s">
        <v>32</v>
      </c>
      <c r="J21" s="28" t="s">
        <v>20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>
      <c r="B24" s="109"/>
      <c r="C24" s="110"/>
      <c r="D24" s="110"/>
      <c r="E24" s="355" t="s">
        <v>20</v>
      </c>
      <c r="F24" s="390"/>
      <c r="G24" s="390"/>
      <c r="H24" s="390"/>
      <c r="I24" s="111"/>
      <c r="J24" s="110"/>
      <c r="K24" s="112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>
      <c r="B27" s="34"/>
      <c r="C27" s="35"/>
      <c r="D27" s="115" t="s">
        <v>39</v>
      </c>
      <c r="E27" s="35"/>
      <c r="F27" s="35"/>
      <c r="G27" s="35"/>
      <c r="H27" s="35"/>
      <c r="I27" s="106"/>
      <c r="J27" s="116">
        <f>ROUND(J77,2)</f>
        <v>0</v>
      </c>
      <c r="K27" s="38"/>
    </row>
    <row r="28" spans="2:11" s="1" customFormat="1" ht="6.95" customHeight="1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117" t="s">
        <v>40</v>
      </c>
      <c r="J29" s="39" t="s">
        <v>42</v>
      </c>
      <c r="K29" s="38"/>
    </row>
    <row r="30" spans="2:11" s="1" customFormat="1" ht="14.45" customHeight="1">
      <c r="B30" s="34"/>
      <c r="C30" s="35"/>
      <c r="D30" s="42" t="s">
        <v>43</v>
      </c>
      <c r="E30" s="42" t="s">
        <v>44</v>
      </c>
      <c r="F30" s="118">
        <f>ROUND(SUM(BE77:BE94), 2)</f>
        <v>0</v>
      </c>
      <c r="G30" s="35"/>
      <c r="H30" s="35"/>
      <c r="I30" s="119">
        <v>0.21</v>
      </c>
      <c r="J30" s="118">
        <f>ROUND(ROUND((SUM(BE77:BE94)),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45</v>
      </c>
      <c r="F31" s="118">
        <f>ROUND(SUM(BF77:BF94), 2)</f>
        <v>0</v>
      </c>
      <c r="G31" s="35"/>
      <c r="H31" s="35"/>
      <c r="I31" s="119">
        <v>0.15</v>
      </c>
      <c r="J31" s="118">
        <f>ROUND(ROUND((SUM(BF77:BF94)),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46</v>
      </c>
      <c r="F32" s="118">
        <f>ROUND(SUM(BG77:BG94),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18">
        <f>ROUND(SUM(BH77:BH94),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18">
        <f>ROUND(SUM(BI77:BI94),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>
      <c r="B36" s="34"/>
      <c r="C36" s="120"/>
      <c r="D36" s="121" t="s">
        <v>49</v>
      </c>
      <c r="E36" s="72"/>
      <c r="F36" s="72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>
      <c r="B42" s="34"/>
      <c r="C42" s="23" t="s">
        <v>98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>
      <c r="B45" s="34"/>
      <c r="C45" s="35"/>
      <c r="D45" s="35"/>
      <c r="E45" s="388" t="str">
        <f>E7</f>
        <v>Bratrušovský potok, Bratrušov - optimalizace koryta</v>
      </c>
      <c r="F45" s="359"/>
      <c r="G45" s="359"/>
      <c r="H45" s="359"/>
      <c r="I45" s="106"/>
      <c r="J45" s="35"/>
      <c r="K45" s="38"/>
    </row>
    <row r="46" spans="2:11" s="1" customFormat="1" ht="14.45" customHeight="1">
      <c r="B46" s="34"/>
      <c r="C46" s="30" t="s">
        <v>96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>
      <c r="B47" s="34"/>
      <c r="C47" s="35"/>
      <c r="D47" s="35"/>
      <c r="E47" s="389" t="str">
        <f>E9</f>
        <v>VON/oprava - Vedlejší a ostatní náklady stavby - oprava</v>
      </c>
      <c r="F47" s="359"/>
      <c r="G47" s="359"/>
      <c r="H47" s="359"/>
      <c r="I47" s="106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Bratrušovský potok</v>
      </c>
      <c r="G49" s="35"/>
      <c r="H49" s="35"/>
      <c r="I49" s="107" t="s">
        <v>25</v>
      </c>
      <c r="J49" s="108" t="str">
        <f>IF(J12="","",J12)</f>
        <v>19. 6. 2016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>Povodí Moravy, s.p.</v>
      </c>
      <c r="G51" s="35"/>
      <c r="H51" s="35"/>
      <c r="I51" s="107" t="s">
        <v>35</v>
      </c>
      <c r="J51" s="28" t="str">
        <f>E21</f>
        <v>Terra - pozemkové úpravy s.r.o.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>
      <c r="B54" s="34"/>
      <c r="C54" s="132" t="s">
        <v>99</v>
      </c>
      <c r="D54" s="120"/>
      <c r="E54" s="120"/>
      <c r="F54" s="120"/>
      <c r="G54" s="120"/>
      <c r="H54" s="120"/>
      <c r="I54" s="133"/>
      <c r="J54" s="134" t="s">
        <v>100</v>
      </c>
      <c r="K54" s="13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>
      <c r="B56" s="34"/>
      <c r="C56" s="136" t="s">
        <v>101</v>
      </c>
      <c r="D56" s="35"/>
      <c r="E56" s="35"/>
      <c r="F56" s="35"/>
      <c r="G56" s="35"/>
      <c r="H56" s="35"/>
      <c r="I56" s="106"/>
      <c r="J56" s="116">
        <f>J77</f>
        <v>0</v>
      </c>
      <c r="K56" s="38"/>
      <c r="AU56" s="17" t="s">
        <v>102</v>
      </c>
    </row>
    <row r="57" spans="2:47" s="7" customFormat="1" ht="24.95" customHeight="1">
      <c r="B57" s="137"/>
      <c r="C57" s="138"/>
      <c r="D57" s="139" t="s">
        <v>506</v>
      </c>
      <c r="E57" s="140"/>
      <c r="F57" s="140"/>
      <c r="G57" s="140"/>
      <c r="H57" s="140"/>
      <c r="I57" s="141"/>
      <c r="J57" s="142">
        <f>J78</f>
        <v>0</v>
      </c>
      <c r="K57" s="143"/>
    </row>
    <row r="58" spans="2:47" s="1" customFormat="1" ht="21.75" customHeight="1">
      <c r="B58" s="34"/>
      <c r="C58" s="35"/>
      <c r="D58" s="35"/>
      <c r="E58" s="35"/>
      <c r="F58" s="35"/>
      <c r="G58" s="35"/>
      <c r="H58" s="35"/>
      <c r="I58" s="106"/>
      <c r="J58" s="35"/>
      <c r="K58" s="38"/>
    </row>
    <row r="59" spans="2:47" s="1" customFormat="1" ht="6.95" customHeight="1">
      <c r="B59" s="49"/>
      <c r="C59" s="50"/>
      <c r="D59" s="50"/>
      <c r="E59" s="50"/>
      <c r="F59" s="50"/>
      <c r="G59" s="50"/>
      <c r="H59" s="50"/>
      <c r="I59" s="127"/>
      <c r="J59" s="50"/>
      <c r="K59" s="5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0"/>
      <c r="J63" s="53"/>
      <c r="K63" s="53"/>
      <c r="L63" s="54"/>
    </row>
    <row r="64" spans="2:47" s="1" customFormat="1" ht="36.950000000000003" customHeight="1">
      <c r="B64" s="34"/>
      <c r="C64" s="55" t="s">
        <v>106</v>
      </c>
      <c r="D64" s="56"/>
      <c r="E64" s="56"/>
      <c r="F64" s="56"/>
      <c r="G64" s="56"/>
      <c r="H64" s="56"/>
      <c r="I64" s="151"/>
      <c r="J64" s="56"/>
      <c r="K64" s="56"/>
      <c r="L64" s="54"/>
    </row>
    <row r="65" spans="2:65" s="1" customFormat="1" ht="6.95" customHeight="1">
      <c r="B65" s="34"/>
      <c r="C65" s="56"/>
      <c r="D65" s="56"/>
      <c r="E65" s="56"/>
      <c r="F65" s="56"/>
      <c r="G65" s="56"/>
      <c r="H65" s="56"/>
      <c r="I65" s="151"/>
      <c r="J65" s="56"/>
      <c r="K65" s="56"/>
      <c r="L65" s="54"/>
    </row>
    <row r="66" spans="2:65" s="1" customFormat="1" ht="14.45" customHeight="1">
      <c r="B66" s="34"/>
      <c r="C66" s="58" t="s">
        <v>16</v>
      </c>
      <c r="D66" s="56"/>
      <c r="E66" s="56"/>
      <c r="F66" s="56"/>
      <c r="G66" s="56"/>
      <c r="H66" s="56"/>
      <c r="I66" s="151"/>
      <c r="J66" s="56"/>
      <c r="K66" s="56"/>
      <c r="L66" s="54"/>
    </row>
    <row r="67" spans="2:65" s="1" customFormat="1" ht="22.5" customHeight="1">
      <c r="B67" s="34"/>
      <c r="C67" s="56"/>
      <c r="D67" s="56"/>
      <c r="E67" s="386" t="str">
        <f>E7</f>
        <v>Bratrušovský potok, Bratrušov - optimalizace koryta</v>
      </c>
      <c r="F67" s="370"/>
      <c r="G67" s="370"/>
      <c r="H67" s="370"/>
      <c r="I67" s="151"/>
      <c r="J67" s="56"/>
      <c r="K67" s="56"/>
      <c r="L67" s="54"/>
    </row>
    <row r="68" spans="2:65" s="1" customFormat="1" ht="14.45" customHeight="1">
      <c r="B68" s="34"/>
      <c r="C68" s="58" t="s">
        <v>96</v>
      </c>
      <c r="D68" s="56"/>
      <c r="E68" s="56"/>
      <c r="F68" s="56"/>
      <c r="G68" s="56"/>
      <c r="H68" s="56"/>
      <c r="I68" s="151"/>
      <c r="J68" s="56"/>
      <c r="K68" s="56"/>
      <c r="L68" s="54"/>
    </row>
    <row r="69" spans="2:65" s="1" customFormat="1" ht="23.25" customHeight="1">
      <c r="B69" s="34"/>
      <c r="C69" s="56"/>
      <c r="D69" s="56"/>
      <c r="E69" s="367" t="str">
        <f>E9</f>
        <v>VON/oprava - Vedlejší a ostatní náklady stavby - oprava</v>
      </c>
      <c r="F69" s="370"/>
      <c r="G69" s="370"/>
      <c r="H69" s="370"/>
      <c r="I69" s="151"/>
      <c r="J69" s="56"/>
      <c r="K69" s="56"/>
      <c r="L69" s="54"/>
    </row>
    <row r="70" spans="2:65" s="1" customFormat="1" ht="6.95" customHeight="1">
      <c r="B70" s="34"/>
      <c r="C70" s="56"/>
      <c r="D70" s="56"/>
      <c r="E70" s="56"/>
      <c r="F70" s="56"/>
      <c r="G70" s="56"/>
      <c r="H70" s="56"/>
      <c r="I70" s="151"/>
      <c r="J70" s="56"/>
      <c r="K70" s="56"/>
      <c r="L70" s="54"/>
    </row>
    <row r="71" spans="2:65" s="1" customFormat="1" ht="18" customHeight="1">
      <c r="B71" s="34"/>
      <c r="C71" s="58" t="s">
        <v>23</v>
      </c>
      <c r="D71" s="56"/>
      <c r="E71" s="56"/>
      <c r="F71" s="152" t="str">
        <f>F12</f>
        <v>Bratrušovský potok</v>
      </c>
      <c r="G71" s="56"/>
      <c r="H71" s="56"/>
      <c r="I71" s="153" t="s">
        <v>25</v>
      </c>
      <c r="J71" s="66" t="str">
        <f>IF(J12="","",J12)</f>
        <v>19. 6. 2016</v>
      </c>
      <c r="K71" s="56"/>
      <c r="L71" s="54"/>
    </row>
    <row r="72" spans="2:65" s="1" customFormat="1" ht="6.95" customHeight="1">
      <c r="B72" s="34"/>
      <c r="C72" s="56"/>
      <c r="D72" s="56"/>
      <c r="E72" s="56"/>
      <c r="F72" s="56"/>
      <c r="G72" s="56"/>
      <c r="H72" s="56"/>
      <c r="I72" s="151"/>
      <c r="J72" s="56"/>
      <c r="K72" s="56"/>
      <c r="L72" s="54"/>
    </row>
    <row r="73" spans="2:65" s="1" customFormat="1" ht="15">
      <c r="B73" s="34"/>
      <c r="C73" s="58" t="s">
        <v>29</v>
      </c>
      <c r="D73" s="56"/>
      <c r="E73" s="56"/>
      <c r="F73" s="152" t="str">
        <f>E15</f>
        <v>Povodí Moravy, s.p.</v>
      </c>
      <c r="G73" s="56"/>
      <c r="H73" s="56"/>
      <c r="I73" s="153" t="s">
        <v>35</v>
      </c>
      <c r="J73" s="152" t="str">
        <f>E21</f>
        <v>Terra - pozemkové úpravy s.r.o.</v>
      </c>
      <c r="K73" s="56"/>
      <c r="L73" s="54"/>
    </row>
    <row r="74" spans="2:65" s="1" customFormat="1" ht="14.45" customHeight="1">
      <c r="B74" s="34"/>
      <c r="C74" s="58" t="s">
        <v>33</v>
      </c>
      <c r="D74" s="56"/>
      <c r="E74" s="56"/>
      <c r="F74" s="152" t="str">
        <f>IF(E18="","",E18)</f>
        <v/>
      </c>
      <c r="G74" s="56"/>
      <c r="H74" s="56"/>
      <c r="I74" s="151"/>
      <c r="J74" s="56"/>
      <c r="K74" s="56"/>
      <c r="L74" s="54"/>
    </row>
    <row r="75" spans="2:65" s="1" customFormat="1" ht="10.35" customHeight="1">
      <c r="B75" s="34"/>
      <c r="C75" s="56"/>
      <c r="D75" s="56"/>
      <c r="E75" s="56"/>
      <c r="F75" s="56"/>
      <c r="G75" s="56"/>
      <c r="H75" s="56"/>
      <c r="I75" s="151"/>
      <c r="J75" s="56"/>
      <c r="K75" s="56"/>
      <c r="L75" s="54"/>
    </row>
    <row r="76" spans="2:65" s="9" customFormat="1" ht="29.25" customHeight="1">
      <c r="B76" s="154"/>
      <c r="C76" s="155" t="s">
        <v>107</v>
      </c>
      <c r="D76" s="156" t="s">
        <v>58</v>
      </c>
      <c r="E76" s="156" t="s">
        <v>54</v>
      </c>
      <c r="F76" s="156" t="s">
        <v>108</v>
      </c>
      <c r="G76" s="156" t="s">
        <v>109</v>
      </c>
      <c r="H76" s="156" t="s">
        <v>110</v>
      </c>
      <c r="I76" s="157" t="s">
        <v>111</v>
      </c>
      <c r="J76" s="156" t="s">
        <v>100</v>
      </c>
      <c r="K76" s="158" t="s">
        <v>112</v>
      </c>
      <c r="L76" s="159"/>
      <c r="M76" s="74" t="s">
        <v>113</v>
      </c>
      <c r="N76" s="75" t="s">
        <v>43</v>
      </c>
      <c r="O76" s="75" t="s">
        <v>114</v>
      </c>
      <c r="P76" s="75" t="s">
        <v>115</v>
      </c>
      <c r="Q76" s="75" t="s">
        <v>116</v>
      </c>
      <c r="R76" s="75" t="s">
        <v>117</v>
      </c>
      <c r="S76" s="75" t="s">
        <v>118</v>
      </c>
      <c r="T76" s="76" t="s">
        <v>119</v>
      </c>
    </row>
    <row r="77" spans="2:65" s="1" customFormat="1" ht="29.25" customHeight="1">
      <c r="B77" s="34"/>
      <c r="C77" s="80" t="s">
        <v>101</v>
      </c>
      <c r="D77" s="56"/>
      <c r="E77" s="56"/>
      <c r="F77" s="56"/>
      <c r="G77" s="56"/>
      <c r="H77" s="56"/>
      <c r="I77" s="151"/>
      <c r="J77" s="160">
        <f>BK77</f>
        <v>0</v>
      </c>
      <c r="K77" s="56"/>
      <c r="L77" s="54"/>
      <c r="M77" s="77"/>
      <c r="N77" s="78"/>
      <c r="O77" s="78"/>
      <c r="P77" s="161">
        <f>P78</f>
        <v>0</v>
      </c>
      <c r="Q77" s="78"/>
      <c r="R77" s="161">
        <f>R78</f>
        <v>0</v>
      </c>
      <c r="S77" s="78"/>
      <c r="T77" s="162">
        <f>T78</f>
        <v>0</v>
      </c>
      <c r="AT77" s="17" t="s">
        <v>72</v>
      </c>
      <c r="AU77" s="17" t="s">
        <v>102</v>
      </c>
      <c r="BK77" s="163">
        <f>BK78</f>
        <v>0</v>
      </c>
    </row>
    <row r="78" spans="2:65" s="10" customFormat="1" ht="37.35" customHeight="1">
      <c r="B78" s="164"/>
      <c r="C78" s="165"/>
      <c r="D78" s="178" t="s">
        <v>72</v>
      </c>
      <c r="E78" s="250" t="s">
        <v>507</v>
      </c>
      <c r="F78" s="250" t="s">
        <v>508</v>
      </c>
      <c r="G78" s="165"/>
      <c r="H78" s="165"/>
      <c r="I78" s="168"/>
      <c r="J78" s="251">
        <f>BK78</f>
        <v>0</v>
      </c>
      <c r="K78" s="165"/>
      <c r="L78" s="170"/>
      <c r="M78" s="171"/>
      <c r="N78" s="172"/>
      <c r="O78" s="172"/>
      <c r="P78" s="173">
        <f>SUM(P79:P94)</f>
        <v>0</v>
      </c>
      <c r="Q78" s="172"/>
      <c r="R78" s="173">
        <f>SUM(R79:R94)</f>
        <v>0</v>
      </c>
      <c r="S78" s="172"/>
      <c r="T78" s="174">
        <f>SUM(T79:T94)</f>
        <v>0</v>
      </c>
      <c r="AR78" s="175" t="s">
        <v>128</v>
      </c>
      <c r="AT78" s="176" t="s">
        <v>72</v>
      </c>
      <c r="AU78" s="176" t="s">
        <v>73</v>
      </c>
      <c r="AY78" s="175" t="s">
        <v>122</v>
      </c>
      <c r="BK78" s="177">
        <f>SUM(BK79:BK94)</f>
        <v>0</v>
      </c>
    </row>
    <row r="79" spans="2:65" s="1" customFormat="1" ht="22.5" customHeight="1">
      <c r="B79" s="34"/>
      <c r="C79" s="181" t="s">
        <v>22</v>
      </c>
      <c r="D79" s="181" t="s">
        <v>124</v>
      </c>
      <c r="E79" s="182" t="s">
        <v>509</v>
      </c>
      <c r="F79" s="183" t="s">
        <v>510</v>
      </c>
      <c r="G79" s="184" t="s">
        <v>127</v>
      </c>
      <c r="H79" s="185">
        <v>1</v>
      </c>
      <c r="I79" s="186"/>
      <c r="J79" s="187">
        <f>ROUND(I79*H79,2)</f>
        <v>0</v>
      </c>
      <c r="K79" s="183" t="s">
        <v>20</v>
      </c>
      <c r="L79" s="54"/>
      <c r="M79" s="188" t="s">
        <v>20</v>
      </c>
      <c r="N79" s="189" t="s">
        <v>44</v>
      </c>
      <c r="O79" s="35"/>
      <c r="P79" s="190">
        <f>O79*H79</f>
        <v>0</v>
      </c>
      <c r="Q79" s="190">
        <v>0</v>
      </c>
      <c r="R79" s="190">
        <f>Q79*H79</f>
        <v>0</v>
      </c>
      <c r="S79" s="190">
        <v>0</v>
      </c>
      <c r="T79" s="191">
        <f>S79*H79</f>
        <v>0</v>
      </c>
      <c r="AR79" s="17" t="s">
        <v>511</v>
      </c>
      <c r="AT79" s="17" t="s">
        <v>124</v>
      </c>
      <c r="AU79" s="17" t="s">
        <v>22</v>
      </c>
      <c r="AY79" s="17" t="s">
        <v>122</v>
      </c>
      <c r="BE79" s="192">
        <f>IF(N79="základní",J79,0)</f>
        <v>0</v>
      </c>
      <c r="BF79" s="192">
        <f>IF(N79="snížená",J79,0)</f>
        <v>0</v>
      </c>
      <c r="BG79" s="192">
        <f>IF(N79="zákl. přenesená",J79,0)</f>
        <v>0</v>
      </c>
      <c r="BH79" s="192">
        <f>IF(N79="sníž. přenesená",J79,0)</f>
        <v>0</v>
      </c>
      <c r="BI79" s="192">
        <f>IF(N79="nulová",J79,0)</f>
        <v>0</v>
      </c>
      <c r="BJ79" s="17" t="s">
        <v>22</v>
      </c>
      <c r="BK79" s="192">
        <f>ROUND(I79*H79,2)</f>
        <v>0</v>
      </c>
      <c r="BL79" s="17" t="s">
        <v>511</v>
      </c>
      <c r="BM79" s="17" t="s">
        <v>512</v>
      </c>
    </row>
    <row r="80" spans="2:65" s="12" customFormat="1">
      <c r="B80" s="205"/>
      <c r="C80" s="206"/>
      <c r="D80" s="207" t="s">
        <v>130</v>
      </c>
      <c r="E80" s="208" t="s">
        <v>20</v>
      </c>
      <c r="F80" s="209" t="s">
        <v>513</v>
      </c>
      <c r="G80" s="206"/>
      <c r="H80" s="210">
        <v>1</v>
      </c>
      <c r="I80" s="211"/>
      <c r="J80" s="206"/>
      <c r="K80" s="206"/>
      <c r="L80" s="212"/>
      <c r="M80" s="213"/>
      <c r="N80" s="214"/>
      <c r="O80" s="214"/>
      <c r="P80" s="214"/>
      <c r="Q80" s="214"/>
      <c r="R80" s="214"/>
      <c r="S80" s="214"/>
      <c r="T80" s="215"/>
      <c r="AT80" s="216" t="s">
        <v>130</v>
      </c>
      <c r="AU80" s="216" t="s">
        <v>22</v>
      </c>
      <c r="AV80" s="12" t="s">
        <v>81</v>
      </c>
      <c r="AW80" s="12" t="s">
        <v>37</v>
      </c>
      <c r="AX80" s="12" t="s">
        <v>22</v>
      </c>
      <c r="AY80" s="216" t="s">
        <v>122</v>
      </c>
    </row>
    <row r="81" spans="2:65" s="1" customFormat="1" ht="22.5" customHeight="1">
      <c r="B81" s="34"/>
      <c r="C81" s="181" t="s">
        <v>81</v>
      </c>
      <c r="D81" s="181" t="s">
        <v>124</v>
      </c>
      <c r="E81" s="182" t="s">
        <v>514</v>
      </c>
      <c r="F81" s="183" t="s">
        <v>515</v>
      </c>
      <c r="G81" s="184" t="s">
        <v>127</v>
      </c>
      <c r="H81" s="185">
        <v>1</v>
      </c>
      <c r="I81" s="186"/>
      <c r="J81" s="187">
        <f>ROUND(I81*H81,2)</f>
        <v>0</v>
      </c>
      <c r="K81" s="183" t="s">
        <v>20</v>
      </c>
      <c r="L81" s="54"/>
      <c r="M81" s="188" t="s">
        <v>20</v>
      </c>
      <c r="N81" s="189" t="s">
        <v>44</v>
      </c>
      <c r="O81" s="35"/>
      <c r="P81" s="190">
        <f>O81*H81</f>
        <v>0</v>
      </c>
      <c r="Q81" s="190">
        <v>0</v>
      </c>
      <c r="R81" s="190">
        <f>Q81*H81</f>
        <v>0</v>
      </c>
      <c r="S81" s="190">
        <v>0</v>
      </c>
      <c r="T81" s="191">
        <f>S81*H81</f>
        <v>0</v>
      </c>
      <c r="AR81" s="17" t="s">
        <v>511</v>
      </c>
      <c r="AT81" s="17" t="s">
        <v>124</v>
      </c>
      <c r="AU81" s="17" t="s">
        <v>22</v>
      </c>
      <c r="AY81" s="17" t="s">
        <v>122</v>
      </c>
      <c r="BE81" s="192">
        <f>IF(N81="základní",J81,0)</f>
        <v>0</v>
      </c>
      <c r="BF81" s="192">
        <f>IF(N81="snížená",J81,0)</f>
        <v>0</v>
      </c>
      <c r="BG81" s="192">
        <f>IF(N81="zákl. přenesená",J81,0)</f>
        <v>0</v>
      </c>
      <c r="BH81" s="192">
        <f>IF(N81="sníž. přenesená",J81,0)</f>
        <v>0</v>
      </c>
      <c r="BI81" s="192">
        <f>IF(N81="nulová",J81,0)</f>
        <v>0</v>
      </c>
      <c r="BJ81" s="17" t="s">
        <v>22</v>
      </c>
      <c r="BK81" s="192">
        <f>ROUND(I81*H81,2)</f>
        <v>0</v>
      </c>
      <c r="BL81" s="17" t="s">
        <v>511</v>
      </c>
      <c r="BM81" s="17" t="s">
        <v>516</v>
      </c>
    </row>
    <row r="82" spans="2:65" s="12" customFormat="1">
      <c r="B82" s="205"/>
      <c r="C82" s="206"/>
      <c r="D82" s="207" t="s">
        <v>130</v>
      </c>
      <c r="E82" s="208" t="s">
        <v>20</v>
      </c>
      <c r="F82" s="209" t="s">
        <v>22</v>
      </c>
      <c r="G82" s="206"/>
      <c r="H82" s="210">
        <v>1</v>
      </c>
      <c r="I82" s="211"/>
      <c r="J82" s="206"/>
      <c r="K82" s="206"/>
      <c r="L82" s="212"/>
      <c r="M82" s="213"/>
      <c r="N82" s="214"/>
      <c r="O82" s="214"/>
      <c r="P82" s="214"/>
      <c r="Q82" s="214"/>
      <c r="R82" s="214"/>
      <c r="S82" s="214"/>
      <c r="T82" s="215"/>
      <c r="AT82" s="216" t="s">
        <v>130</v>
      </c>
      <c r="AU82" s="216" t="s">
        <v>22</v>
      </c>
      <c r="AV82" s="12" t="s">
        <v>81</v>
      </c>
      <c r="AW82" s="12" t="s">
        <v>37</v>
      </c>
      <c r="AX82" s="12" t="s">
        <v>22</v>
      </c>
      <c r="AY82" s="216" t="s">
        <v>122</v>
      </c>
    </row>
    <row r="83" spans="2:65" s="1" customFormat="1" ht="31.5" customHeight="1">
      <c r="B83" s="34"/>
      <c r="C83" s="181" t="s">
        <v>138</v>
      </c>
      <c r="D83" s="181" t="s">
        <v>124</v>
      </c>
      <c r="E83" s="182" t="s">
        <v>517</v>
      </c>
      <c r="F83" s="183" t="s">
        <v>518</v>
      </c>
      <c r="G83" s="184" t="s">
        <v>127</v>
      </c>
      <c r="H83" s="185">
        <v>0.6</v>
      </c>
      <c r="I83" s="186"/>
      <c r="J83" s="187">
        <f>ROUND(I83*H83,2)</f>
        <v>0</v>
      </c>
      <c r="K83" s="183" t="s">
        <v>20</v>
      </c>
      <c r="L83" s="54"/>
      <c r="M83" s="188" t="s">
        <v>20</v>
      </c>
      <c r="N83" s="189" t="s">
        <v>44</v>
      </c>
      <c r="O83" s="35"/>
      <c r="P83" s="190">
        <f>O83*H83</f>
        <v>0</v>
      </c>
      <c r="Q83" s="190">
        <v>0</v>
      </c>
      <c r="R83" s="190">
        <f>Q83*H83</f>
        <v>0</v>
      </c>
      <c r="S83" s="190">
        <v>0</v>
      </c>
      <c r="T83" s="191">
        <f>S83*H83</f>
        <v>0</v>
      </c>
      <c r="AR83" s="17" t="s">
        <v>511</v>
      </c>
      <c r="AT83" s="17" t="s">
        <v>124</v>
      </c>
      <c r="AU83" s="17" t="s">
        <v>22</v>
      </c>
      <c r="AY83" s="17" t="s">
        <v>122</v>
      </c>
      <c r="BE83" s="192">
        <f>IF(N83="základní",J83,0)</f>
        <v>0</v>
      </c>
      <c r="BF83" s="192">
        <f>IF(N83="snížená",J83,0)</f>
        <v>0</v>
      </c>
      <c r="BG83" s="192">
        <f>IF(N83="zákl. přenesená",J83,0)</f>
        <v>0</v>
      </c>
      <c r="BH83" s="192">
        <f>IF(N83="sníž. přenesená",J83,0)</f>
        <v>0</v>
      </c>
      <c r="BI83" s="192">
        <f>IF(N83="nulová",J83,0)</f>
        <v>0</v>
      </c>
      <c r="BJ83" s="17" t="s">
        <v>22</v>
      </c>
      <c r="BK83" s="192">
        <f>ROUND(I83*H83,2)</f>
        <v>0</v>
      </c>
      <c r="BL83" s="17" t="s">
        <v>511</v>
      </c>
      <c r="BM83" s="17" t="s">
        <v>519</v>
      </c>
    </row>
    <row r="84" spans="2:65" s="12" customFormat="1">
      <c r="B84" s="205"/>
      <c r="C84" s="206"/>
      <c r="D84" s="207" t="s">
        <v>130</v>
      </c>
      <c r="E84" s="208" t="s">
        <v>20</v>
      </c>
      <c r="F84" s="209" t="s">
        <v>520</v>
      </c>
      <c r="G84" s="206"/>
      <c r="H84" s="210">
        <v>0.6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130</v>
      </c>
      <c r="AU84" s="216" t="s">
        <v>22</v>
      </c>
      <c r="AV84" s="12" t="s">
        <v>81</v>
      </c>
      <c r="AW84" s="12" t="s">
        <v>37</v>
      </c>
      <c r="AX84" s="12" t="s">
        <v>73</v>
      </c>
      <c r="AY84" s="216" t="s">
        <v>122</v>
      </c>
    </row>
    <row r="85" spans="2:65" s="1" customFormat="1" ht="31.5" customHeight="1">
      <c r="B85" s="34"/>
      <c r="C85" s="181" t="s">
        <v>128</v>
      </c>
      <c r="D85" s="181" t="s">
        <v>124</v>
      </c>
      <c r="E85" s="182" t="s">
        <v>521</v>
      </c>
      <c r="F85" s="183" t="s">
        <v>522</v>
      </c>
      <c r="G85" s="184" t="s">
        <v>127</v>
      </c>
      <c r="H85" s="185">
        <v>0.6</v>
      </c>
      <c r="I85" s="186"/>
      <c r="J85" s="187">
        <f>ROUND(I85*H85,2)</f>
        <v>0</v>
      </c>
      <c r="K85" s="183" t="s">
        <v>20</v>
      </c>
      <c r="L85" s="54"/>
      <c r="M85" s="188" t="s">
        <v>20</v>
      </c>
      <c r="N85" s="189" t="s">
        <v>44</v>
      </c>
      <c r="O85" s="35"/>
      <c r="P85" s="190">
        <f>O85*H85</f>
        <v>0</v>
      </c>
      <c r="Q85" s="190">
        <v>0</v>
      </c>
      <c r="R85" s="190">
        <f>Q85*H85</f>
        <v>0</v>
      </c>
      <c r="S85" s="190">
        <v>0</v>
      </c>
      <c r="T85" s="191">
        <f>S85*H85</f>
        <v>0</v>
      </c>
      <c r="AR85" s="17" t="s">
        <v>511</v>
      </c>
      <c r="AT85" s="17" t="s">
        <v>124</v>
      </c>
      <c r="AU85" s="17" t="s">
        <v>22</v>
      </c>
      <c r="AY85" s="17" t="s">
        <v>122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7" t="s">
        <v>22</v>
      </c>
      <c r="BK85" s="192">
        <f>ROUND(I85*H85,2)</f>
        <v>0</v>
      </c>
      <c r="BL85" s="17" t="s">
        <v>511</v>
      </c>
      <c r="BM85" s="17" t="s">
        <v>523</v>
      </c>
    </row>
    <row r="86" spans="2:65" s="12" customFormat="1">
      <c r="B86" s="205"/>
      <c r="C86" s="206"/>
      <c r="D86" s="207" t="s">
        <v>130</v>
      </c>
      <c r="E86" s="208" t="s">
        <v>20</v>
      </c>
      <c r="F86" s="209" t="s">
        <v>520</v>
      </c>
      <c r="G86" s="206"/>
      <c r="H86" s="210">
        <v>0.6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130</v>
      </c>
      <c r="AU86" s="216" t="s">
        <v>22</v>
      </c>
      <c r="AV86" s="12" t="s">
        <v>81</v>
      </c>
      <c r="AW86" s="12" t="s">
        <v>37</v>
      </c>
      <c r="AX86" s="12" t="s">
        <v>73</v>
      </c>
      <c r="AY86" s="216" t="s">
        <v>122</v>
      </c>
    </row>
    <row r="87" spans="2:65" s="1" customFormat="1" ht="22.5" customHeight="1">
      <c r="B87" s="34"/>
      <c r="C87" s="181" t="s">
        <v>151</v>
      </c>
      <c r="D87" s="181" t="s">
        <v>124</v>
      </c>
      <c r="E87" s="182" t="s">
        <v>524</v>
      </c>
      <c r="F87" s="183" t="s">
        <v>525</v>
      </c>
      <c r="G87" s="184" t="s">
        <v>127</v>
      </c>
      <c r="H87" s="185">
        <v>0.6</v>
      </c>
      <c r="I87" s="186"/>
      <c r="J87" s="187">
        <f>ROUND(I87*H87,2)</f>
        <v>0</v>
      </c>
      <c r="K87" s="183" t="s">
        <v>20</v>
      </c>
      <c r="L87" s="54"/>
      <c r="M87" s="188" t="s">
        <v>20</v>
      </c>
      <c r="N87" s="189" t="s">
        <v>44</v>
      </c>
      <c r="O87" s="35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17" t="s">
        <v>511</v>
      </c>
      <c r="AT87" s="17" t="s">
        <v>124</v>
      </c>
      <c r="AU87" s="17" t="s">
        <v>22</v>
      </c>
      <c r="AY87" s="17" t="s">
        <v>122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7" t="s">
        <v>22</v>
      </c>
      <c r="BK87" s="192">
        <f>ROUND(I87*H87,2)</f>
        <v>0</v>
      </c>
      <c r="BL87" s="17" t="s">
        <v>511</v>
      </c>
      <c r="BM87" s="17" t="s">
        <v>526</v>
      </c>
    </row>
    <row r="88" spans="2:65" s="12" customFormat="1">
      <c r="B88" s="205"/>
      <c r="C88" s="206"/>
      <c r="D88" s="207" t="s">
        <v>130</v>
      </c>
      <c r="E88" s="208" t="s">
        <v>20</v>
      </c>
      <c r="F88" s="209" t="s">
        <v>527</v>
      </c>
      <c r="G88" s="206"/>
      <c r="H88" s="210">
        <v>0.6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130</v>
      </c>
      <c r="AU88" s="216" t="s">
        <v>22</v>
      </c>
      <c r="AV88" s="12" t="s">
        <v>81</v>
      </c>
      <c r="AW88" s="12" t="s">
        <v>37</v>
      </c>
      <c r="AX88" s="12" t="s">
        <v>22</v>
      </c>
      <c r="AY88" s="216" t="s">
        <v>122</v>
      </c>
    </row>
    <row r="89" spans="2:65" s="1" customFormat="1" ht="57" customHeight="1">
      <c r="B89" s="34"/>
      <c r="C89" s="181" t="s">
        <v>156</v>
      </c>
      <c r="D89" s="181" t="s">
        <v>124</v>
      </c>
      <c r="E89" s="182" t="s">
        <v>528</v>
      </c>
      <c r="F89" s="183" t="s">
        <v>529</v>
      </c>
      <c r="G89" s="184" t="s">
        <v>127</v>
      </c>
      <c r="H89" s="185">
        <v>0.6</v>
      </c>
      <c r="I89" s="186"/>
      <c r="J89" s="187">
        <f>ROUND(I89*H89,2)</f>
        <v>0</v>
      </c>
      <c r="K89" s="183" t="s">
        <v>20</v>
      </c>
      <c r="L89" s="54"/>
      <c r="M89" s="188" t="s">
        <v>20</v>
      </c>
      <c r="N89" s="189" t="s">
        <v>44</v>
      </c>
      <c r="O89" s="35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AR89" s="17" t="s">
        <v>511</v>
      </c>
      <c r="AT89" s="17" t="s">
        <v>124</v>
      </c>
      <c r="AU89" s="17" t="s">
        <v>22</v>
      </c>
      <c r="AY89" s="17" t="s">
        <v>122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7" t="s">
        <v>22</v>
      </c>
      <c r="BK89" s="192">
        <f>ROUND(I89*H89,2)</f>
        <v>0</v>
      </c>
      <c r="BL89" s="17" t="s">
        <v>511</v>
      </c>
      <c r="BM89" s="17" t="s">
        <v>530</v>
      </c>
    </row>
    <row r="90" spans="2:65" s="12" customFormat="1">
      <c r="B90" s="205"/>
      <c r="C90" s="206"/>
      <c r="D90" s="207" t="s">
        <v>130</v>
      </c>
      <c r="E90" s="208" t="s">
        <v>20</v>
      </c>
      <c r="F90" s="209" t="s">
        <v>520</v>
      </c>
      <c r="G90" s="206"/>
      <c r="H90" s="210">
        <v>0.6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130</v>
      </c>
      <c r="AU90" s="216" t="s">
        <v>22</v>
      </c>
      <c r="AV90" s="12" t="s">
        <v>81</v>
      </c>
      <c r="AW90" s="12" t="s">
        <v>37</v>
      </c>
      <c r="AX90" s="12" t="s">
        <v>73</v>
      </c>
      <c r="AY90" s="216" t="s">
        <v>122</v>
      </c>
    </row>
    <row r="91" spans="2:65" s="1" customFormat="1" ht="31.5" customHeight="1">
      <c r="B91" s="34"/>
      <c r="C91" s="181" t="s">
        <v>161</v>
      </c>
      <c r="D91" s="181" t="s">
        <v>124</v>
      </c>
      <c r="E91" s="182" t="s">
        <v>531</v>
      </c>
      <c r="F91" s="183" t="s">
        <v>532</v>
      </c>
      <c r="G91" s="184" t="s">
        <v>127</v>
      </c>
      <c r="H91" s="185">
        <v>0.6</v>
      </c>
      <c r="I91" s="186"/>
      <c r="J91" s="187">
        <f>ROUND(I91*H91,2)</f>
        <v>0</v>
      </c>
      <c r="K91" s="183" t="s">
        <v>20</v>
      </c>
      <c r="L91" s="54"/>
      <c r="M91" s="188" t="s">
        <v>20</v>
      </c>
      <c r="N91" s="189" t="s">
        <v>44</v>
      </c>
      <c r="O91" s="35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17" t="s">
        <v>511</v>
      </c>
      <c r="AT91" s="17" t="s">
        <v>124</v>
      </c>
      <c r="AU91" s="17" t="s">
        <v>22</v>
      </c>
      <c r="AY91" s="17" t="s">
        <v>122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22</v>
      </c>
      <c r="BK91" s="192">
        <f>ROUND(I91*H91,2)</f>
        <v>0</v>
      </c>
      <c r="BL91" s="17" t="s">
        <v>511</v>
      </c>
      <c r="BM91" s="17" t="s">
        <v>533</v>
      </c>
    </row>
    <row r="92" spans="2:65" s="12" customFormat="1">
      <c r="B92" s="205"/>
      <c r="C92" s="206"/>
      <c r="D92" s="207" t="s">
        <v>130</v>
      </c>
      <c r="E92" s="208" t="s">
        <v>20</v>
      </c>
      <c r="F92" s="209" t="s">
        <v>527</v>
      </c>
      <c r="G92" s="206"/>
      <c r="H92" s="210">
        <v>0.6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130</v>
      </c>
      <c r="AU92" s="216" t="s">
        <v>22</v>
      </c>
      <c r="AV92" s="12" t="s">
        <v>81</v>
      </c>
      <c r="AW92" s="12" t="s">
        <v>37</v>
      </c>
      <c r="AX92" s="12" t="s">
        <v>22</v>
      </c>
      <c r="AY92" s="216" t="s">
        <v>122</v>
      </c>
    </row>
    <row r="93" spans="2:65" s="1" customFormat="1" ht="31.5" customHeight="1">
      <c r="B93" s="34"/>
      <c r="C93" s="181" t="s">
        <v>166</v>
      </c>
      <c r="D93" s="181" t="s">
        <v>124</v>
      </c>
      <c r="E93" s="182" t="s">
        <v>534</v>
      </c>
      <c r="F93" s="183" t="s">
        <v>535</v>
      </c>
      <c r="G93" s="184" t="s">
        <v>127</v>
      </c>
      <c r="H93" s="185">
        <v>1</v>
      </c>
      <c r="I93" s="186"/>
      <c r="J93" s="187">
        <f>ROUND(I93*H93,2)</f>
        <v>0</v>
      </c>
      <c r="K93" s="183" t="s">
        <v>20</v>
      </c>
      <c r="L93" s="54"/>
      <c r="M93" s="188" t="s">
        <v>20</v>
      </c>
      <c r="N93" s="189" t="s">
        <v>44</v>
      </c>
      <c r="O93" s="35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AR93" s="17" t="s">
        <v>128</v>
      </c>
      <c r="AT93" s="17" t="s">
        <v>124</v>
      </c>
      <c r="AU93" s="17" t="s">
        <v>22</v>
      </c>
      <c r="AY93" s="17" t="s">
        <v>122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22</v>
      </c>
      <c r="BK93" s="192">
        <f>ROUND(I93*H93,2)</f>
        <v>0</v>
      </c>
      <c r="BL93" s="17" t="s">
        <v>128</v>
      </c>
      <c r="BM93" s="17" t="s">
        <v>536</v>
      </c>
    </row>
    <row r="94" spans="2:65" s="12" customFormat="1" ht="27">
      <c r="B94" s="205"/>
      <c r="C94" s="206"/>
      <c r="D94" s="195" t="s">
        <v>130</v>
      </c>
      <c r="E94" s="217" t="s">
        <v>20</v>
      </c>
      <c r="F94" s="218" t="s">
        <v>537</v>
      </c>
      <c r="G94" s="206"/>
      <c r="H94" s="219">
        <v>1</v>
      </c>
      <c r="I94" s="211"/>
      <c r="J94" s="206"/>
      <c r="K94" s="206"/>
      <c r="L94" s="212"/>
      <c r="M94" s="252"/>
      <c r="N94" s="253"/>
      <c r="O94" s="253"/>
      <c r="P94" s="253"/>
      <c r="Q94" s="253"/>
      <c r="R94" s="253"/>
      <c r="S94" s="253"/>
      <c r="T94" s="254"/>
      <c r="AT94" s="216" t="s">
        <v>130</v>
      </c>
      <c r="AU94" s="216" t="s">
        <v>22</v>
      </c>
      <c r="AV94" s="12" t="s">
        <v>81</v>
      </c>
      <c r="AW94" s="12" t="s">
        <v>37</v>
      </c>
      <c r="AX94" s="12" t="s">
        <v>73</v>
      </c>
      <c r="AY94" s="216" t="s">
        <v>122</v>
      </c>
    </row>
    <row r="95" spans="2:65" s="1" customFormat="1" ht="6.95" customHeight="1">
      <c r="B95" s="49"/>
      <c r="C95" s="50"/>
      <c r="D95" s="50"/>
      <c r="E95" s="50"/>
      <c r="F95" s="50"/>
      <c r="G95" s="50"/>
      <c r="H95" s="50"/>
      <c r="I95" s="127"/>
      <c r="J95" s="50"/>
      <c r="K95" s="50"/>
      <c r="L95" s="54"/>
    </row>
  </sheetData>
  <sheetProtection password="CC35" sheet="1" objects="1" scenarios="1" formatColumns="0" formatRows="0" sort="0" autoFilter="0"/>
  <autoFilter ref="C76:K76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9"/>
  <sheetViews>
    <sheetView showGridLines="0" workbookViewId="0">
      <pane ySplit="1" topLeftCell="A74" activePane="bottomLeft" state="frozen"/>
      <selection pane="bottomLeft" activeCell="F88" sqref="F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62"/>
      <c r="C1" s="262"/>
      <c r="D1" s="261" t="s">
        <v>1</v>
      </c>
      <c r="E1" s="262"/>
      <c r="F1" s="263" t="s">
        <v>544</v>
      </c>
      <c r="G1" s="387" t="s">
        <v>545</v>
      </c>
      <c r="H1" s="387"/>
      <c r="I1" s="267"/>
      <c r="J1" s="263" t="s">
        <v>546</v>
      </c>
      <c r="K1" s="261" t="s">
        <v>94</v>
      </c>
      <c r="L1" s="263" t="s">
        <v>547</v>
      </c>
      <c r="M1" s="263"/>
      <c r="N1" s="263"/>
      <c r="O1" s="263"/>
      <c r="P1" s="263"/>
      <c r="Q1" s="263"/>
      <c r="R1" s="263"/>
      <c r="S1" s="263"/>
      <c r="T1" s="263"/>
      <c r="U1" s="259"/>
      <c r="V1" s="25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93</v>
      </c>
    </row>
    <row r="3" spans="1:70" ht="6.95" customHeight="1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81</v>
      </c>
    </row>
    <row r="4" spans="1:70" ht="36.950000000000003" customHeight="1">
      <c r="B4" s="21"/>
      <c r="C4" s="22"/>
      <c r="D4" s="23" t="s">
        <v>95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>
      <c r="B7" s="21"/>
      <c r="C7" s="22"/>
      <c r="D7" s="22"/>
      <c r="E7" s="388" t="str">
        <f>'Rekapitulace stavby'!K6</f>
        <v>Bratrušovský potok, Bratrušov - optimalizace koryta</v>
      </c>
      <c r="F7" s="352"/>
      <c r="G7" s="352"/>
      <c r="H7" s="352"/>
      <c r="I7" s="105"/>
      <c r="J7" s="22"/>
      <c r="K7" s="24"/>
    </row>
    <row r="8" spans="1:70" s="1" customFormat="1" ht="15">
      <c r="B8" s="34"/>
      <c r="C8" s="35"/>
      <c r="D8" s="30" t="s">
        <v>96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>
      <c r="B9" s="34"/>
      <c r="C9" s="35"/>
      <c r="D9" s="35"/>
      <c r="E9" s="389" t="s">
        <v>538</v>
      </c>
      <c r="F9" s="359"/>
      <c r="G9" s="359"/>
      <c r="H9" s="359"/>
      <c r="I9" s="106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19. 6. 2016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20</v>
      </c>
      <c r="K14" s="38"/>
    </row>
    <row r="15" spans="1:70" s="1" customFormat="1" ht="18" customHeight="1">
      <c r="B15" s="34"/>
      <c r="C15" s="35"/>
      <c r="D15" s="35"/>
      <c r="E15" s="28" t="s">
        <v>31</v>
      </c>
      <c r="F15" s="35"/>
      <c r="G15" s="35"/>
      <c r="H15" s="35"/>
      <c r="I15" s="107" t="s">
        <v>32</v>
      </c>
      <c r="J15" s="28" t="s">
        <v>20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107" t="s">
        <v>30</v>
      </c>
      <c r="J20" s="28" t="s">
        <v>20</v>
      </c>
      <c r="K20" s="38"/>
    </row>
    <row r="21" spans="2:11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107" t="s">
        <v>32</v>
      </c>
      <c r="J21" s="28" t="s">
        <v>20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>
      <c r="B24" s="109"/>
      <c r="C24" s="110"/>
      <c r="D24" s="110"/>
      <c r="E24" s="355" t="s">
        <v>20</v>
      </c>
      <c r="F24" s="390"/>
      <c r="G24" s="390"/>
      <c r="H24" s="390"/>
      <c r="I24" s="111"/>
      <c r="J24" s="110"/>
      <c r="K24" s="112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>
      <c r="B27" s="34"/>
      <c r="C27" s="35"/>
      <c r="D27" s="115" t="s">
        <v>39</v>
      </c>
      <c r="E27" s="35"/>
      <c r="F27" s="35"/>
      <c r="G27" s="35"/>
      <c r="H27" s="35"/>
      <c r="I27" s="106"/>
      <c r="J27" s="116">
        <f>ROUND(J77,2)</f>
        <v>0</v>
      </c>
      <c r="K27" s="38"/>
    </row>
    <row r="28" spans="2:11" s="1" customFormat="1" ht="6.95" customHeight="1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117" t="s">
        <v>40</v>
      </c>
      <c r="J29" s="39" t="s">
        <v>42</v>
      </c>
      <c r="K29" s="38"/>
    </row>
    <row r="30" spans="2:11" s="1" customFormat="1" ht="14.45" customHeight="1">
      <c r="B30" s="34"/>
      <c r="C30" s="35"/>
      <c r="D30" s="42" t="s">
        <v>43</v>
      </c>
      <c r="E30" s="42" t="s">
        <v>44</v>
      </c>
      <c r="F30" s="118">
        <f>ROUND(SUM(BE77:BE88), 2)</f>
        <v>0</v>
      </c>
      <c r="G30" s="35"/>
      <c r="H30" s="35"/>
      <c r="I30" s="119">
        <v>0.21</v>
      </c>
      <c r="J30" s="118">
        <f>ROUND(ROUND((SUM(BE77:BE88)),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45</v>
      </c>
      <c r="F31" s="118">
        <f>ROUND(SUM(BF77:BF88), 2)</f>
        <v>0</v>
      </c>
      <c r="G31" s="35"/>
      <c r="H31" s="35"/>
      <c r="I31" s="119">
        <v>0.15</v>
      </c>
      <c r="J31" s="118">
        <f>ROUND(ROUND((SUM(BF77:BF88)),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46</v>
      </c>
      <c r="F32" s="118">
        <f>ROUND(SUM(BG77:BG88),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18">
        <f>ROUND(SUM(BH77:BH88),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18">
        <f>ROUND(SUM(BI77:BI88),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>
      <c r="B36" s="34"/>
      <c r="C36" s="120"/>
      <c r="D36" s="121" t="s">
        <v>49</v>
      </c>
      <c r="E36" s="72"/>
      <c r="F36" s="72"/>
      <c r="G36" s="122" t="s">
        <v>50</v>
      </c>
      <c r="H36" s="123" t="s">
        <v>51</v>
      </c>
      <c r="I36" s="124"/>
      <c r="J36" s="125">
        <f>SUM(J27:J34)</f>
        <v>0</v>
      </c>
      <c r="K36" s="126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>
      <c r="B42" s="34"/>
      <c r="C42" s="23" t="s">
        <v>98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>
      <c r="B45" s="34"/>
      <c r="C45" s="35"/>
      <c r="D45" s="35"/>
      <c r="E45" s="388" t="str">
        <f>E7</f>
        <v>Bratrušovský potok, Bratrušov - optimalizace koryta</v>
      </c>
      <c r="F45" s="359"/>
      <c r="G45" s="359"/>
      <c r="H45" s="359"/>
      <c r="I45" s="106"/>
      <c r="J45" s="35"/>
      <c r="K45" s="38"/>
    </row>
    <row r="46" spans="2:11" s="1" customFormat="1" ht="14.45" customHeight="1">
      <c r="B46" s="34"/>
      <c r="C46" s="30" t="s">
        <v>96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>
      <c r="B47" s="34"/>
      <c r="C47" s="35"/>
      <c r="D47" s="35"/>
      <c r="E47" s="389" t="str">
        <f>E9</f>
        <v>VON/investice - Vedlejší a ostatní náklady stavby - investice</v>
      </c>
      <c r="F47" s="359"/>
      <c r="G47" s="359"/>
      <c r="H47" s="359"/>
      <c r="I47" s="106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Bratrušovský potok</v>
      </c>
      <c r="G49" s="35"/>
      <c r="H49" s="35"/>
      <c r="I49" s="107" t="s">
        <v>25</v>
      </c>
      <c r="J49" s="108" t="str">
        <f>IF(J12="","",J12)</f>
        <v>19. 6. 2016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>Povodí Moravy, s.p.</v>
      </c>
      <c r="G51" s="35"/>
      <c r="H51" s="35"/>
      <c r="I51" s="107" t="s">
        <v>35</v>
      </c>
      <c r="J51" s="28" t="str">
        <f>E21</f>
        <v>Terra - pozemkové úpravy s.r.o.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>
      <c r="B54" s="34"/>
      <c r="C54" s="132" t="s">
        <v>99</v>
      </c>
      <c r="D54" s="120"/>
      <c r="E54" s="120"/>
      <c r="F54" s="120"/>
      <c r="G54" s="120"/>
      <c r="H54" s="120"/>
      <c r="I54" s="133"/>
      <c r="J54" s="134" t="s">
        <v>100</v>
      </c>
      <c r="K54" s="13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>
      <c r="B56" s="34"/>
      <c r="C56" s="136" t="s">
        <v>101</v>
      </c>
      <c r="D56" s="35"/>
      <c r="E56" s="35"/>
      <c r="F56" s="35"/>
      <c r="G56" s="35"/>
      <c r="H56" s="35"/>
      <c r="I56" s="106"/>
      <c r="J56" s="116">
        <f>J77</f>
        <v>0</v>
      </c>
      <c r="K56" s="38"/>
      <c r="AU56" s="17" t="s">
        <v>102</v>
      </c>
    </row>
    <row r="57" spans="2:47" s="7" customFormat="1" ht="24.95" customHeight="1">
      <c r="B57" s="137"/>
      <c r="C57" s="138"/>
      <c r="D57" s="139" t="s">
        <v>506</v>
      </c>
      <c r="E57" s="140"/>
      <c r="F57" s="140"/>
      <c r="G57" s="140"/>
      <c r="H57" s="140"/>
      <c r="I57" s="141"/>
      <c r="J57" s="142">
        <f>J78</f>
        <v>0</v>
      </c>
      <c r="K57" s="143"/>
    </row>
    <row r="58" spans="2:47" s="1" customFormat="1" ht="21.75" customHeight="1">
      <c r="B58" s="34"/>
      <c r="C58" s="35"/>
      <c r="D58" s="35"/>
      <c r="E58" s="35"/>
      <c r="F58" s="35"/>
      <c r="G58" s="35"/>
      <c r="H58" s="35"/>
      <c r="I58" s="106"/>
      <c r="J58" s="35"/>
      <c r="K58" s="38"/>
    </row>
    <row r="59" spans="2:47" s="1" customFormat="1" ht="6.95" customHeight="1">
      <c r="B59" s="49"/>
      <c r="C59" s="50"/>
      <c r="D59" s="50"/>
      <c r="E59" s="50"/>
      <c r="F59" s="50"/>
      <c r="G59" s="50"/>
      <c r="H59" s="50"/>
      <c r="I59" s="127"/>
      <c r="J59" s="50"/>
      <c r="K59" s="5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0"/>
      <c r="J63" s="53"/>
      <c r="K63" s="53"/>
      <c r="L63" s="54"/>
    </row>
    <row r="64" spans="2:47" s="1" customFormat="1" ht="36.950000000000003" customHeight="1">
      <c r="B64" s="34"/>
      <c r="C64" s="55" t="s">
        <v>106</v>
      </c>
      <c r="D64" s="56"/>
      <c r="E64" s="56"/>
      <c r="F64" s="56"/>
      <c r="G64" s="56"/>
      <c r="H64" s="56"/>
      <c r="I64" s="151"/>
      <c r="J64" s="56"/>
      <c r="K64" s="56"/>
      <c r="L64" s="54"/>
    </row>
    <row r="65" spans="2:65" s="1" customFormat="1" ht="6.95" customHeight="1">
      <c r="B65" s="34"/>
      <c r="C65" s="56"/>
      <c r="D65" s="56"/>
      <c r="E65" s="56"/>
      <c r="F65" s="56"/>
      <c r="G65" s="56"/>
      <c r="H65" s="56"/>
      <c r="I65" s="151"/>
      <c r="J65" s="56"/>
      <c r="K65" s="56"/>
      <c r="L65" s="54"/>
    </row>
    <row r="66" spans="2:65" s="1" customFormat="1" ht="14.45" customHeight="1">
      <c r="B66" s="34"/>
      <c r="C66" s="58" t="s">
        <v>16</v>
      </c>
      <c r="D66" s="56"/>
      <c r="E66" s="56"/>
      <c r="F66" s="56"/>
      <c r="G66" s="56"/>
      <c r="H66" s="56"/>
      <c r="I66" s="151"/>
      <c r="J66" s="56"/>
      <c r="K66" s="56"/>
      <c r="L66" s="54"/>
    </row>
    <row r="67" spans="2:65" s="1" customFormat="1" ht="22.5" customHeight="1">
      <c r="B67" s="34"/>
      <c r="C67" s="56"/>
      <c r="D67" s="56"/>
      <c r="E67" s="386" t="str">
        <f>E7</f>
        <v>Bratrušovský potok, Bratrušov - optimalizace koryta</v>
      </c>
      <c r="F67" s="370"/>
      <c r="G67" s="370"/>
      <c r="H67" s="370"/>
      <c r="I67" s="151"/>
      <c r="J67" s="56"/>
      <c r="K67" s="56"/>
      <c r="L67" s="54"/>
    </row>
    <row r="68" spans="2:65" s="1" customFormat="1" ht="14.45" customHeight="1">
      <c r="B68" s="34"/>
      <c r="C68" s="58" t="s">
        <v>96</v>
      </c>
      <c r="D68" s="56"/>
      <c r="E68" s="56"/>
      <c r="F68" s="56"/>
      <c r="G68" s="56"/>
      <c r="H68" s="56"/>
      <c r="I68" s="151"/>
      <c r="J68" s="56"/>
      <c r="K68" s="56"/>
      <c r="L68" s="54"/>
    </row>
    <row r="69" spans="2:65" s="1" customFormat="1" ht="23.25" customHeight="1">
      <c r="B69" s="34"/>
      <c r="C69" s="56"/>
      <c r="D69" s="56"/>
      <c r="E69" s="367" t="str">
        <f>E9</f>
        <v>VON/investice - Vedlejší a ostatní náklady stavby - investice</v>
      </c>
      <c r="F69" s="370"/>
      <c r="G69" s="370"/>
      <c r="H69" s="370"/>
      <c r="I69" s="151"/>
      <c r="J69" s="56"/>
      <c r="K69" s="56"/>
      <c r="L69" s="54"/>
    </row>
    <row r="70" spans="2:65" s="1" customFormat="1" ht="6.95" customHeight="1">
      <c r="B70" s="34"/>
      <c r="C70" s="56"/>
      <c r="D70" s="56"/>
      <c r="E70" s="56"/>
      <c r="F70" s="56"/>
      <c r="G70" s="56"/>
      <c r="H70" s="56"/>
      <c r="I70" s="151"/>
      <c r="J70" s="56"/>
      <c r="K70" s="56"/>
      <c r="L70" s="54"/>
    </row>
    <row r="71" spans="2:65" s="1" customFormat="1" ht="18" customHeight="1">
      <c r="B71" s="34"/>
      <c r="C71" s="58" t="s">
        <v>23</v>
      </c>
      <c r="D71" s="56"/>
      <c r="E71" s="56"/>
      <c r="F71" s="152" t="str">
        <f>F12</f>
        <v>Bratrušovský potok</v>
      </c>
      <c r="G71" s="56"/>
      <c r="H71" s="56"/>
      <c r="I71" s="153" t="s">
        <v>25</v>
      </c>
      <c r="J71" s="66" t="str">
        <f>IF(J12="","",J12)</f>
        <v>19. 6. 2016</v>
      </c>
      <c r="K71" s="56"/>
      <c r="L71" s="54"/>
    </row>
    <row r="72" spans="2:65" s="1" customFormat="1" ht="6.95" customHeight="1">
      <c r="B72" s="34"/>
      <c r="C72" s="56"/>
      <c r="D72" s="56"/>
      <c r="E72" s="56"/>
      <c r="F72" s="56"/>
      <c r="G72" s="56"/>
      <c r="H72" s="56"/>
      <c r="I72" s="151"/>
      <c r="J72" s="56"/>
      <c r="K72" s="56"/>
      <c r="L72" s="54"/>
    </row>
    <row r="73" spans="2:65" s="1" customFormat="1" ht="15">
      <c r="B73" s="34"/>
      <c r="C73" s="58" t="s">
        <v>29</v>
      </c>
      <c r="D73" s="56"/>
      <c r="E73" s="56"/>
      <c r="F73" s="152" t="str">
        <f>E15</f>
        <v>Povodí Moravy, s.p.</v>
      </c>
      <c r="G73" s="56"/>
      <c r="H73" s="56"/>
      <c r="I73" s="153" t="s">
        <v>35</v>
      </c>
      <c r="J73" s="152" t="str">
        <f>E21</f>
        <v>Terra - pozemkové úpravy s.r.o.</v>
      </c>
      <c r="K73" s="56"/>
      <c r="L73" s="54"/>
    </row>
    <row r="74" spans="2:65" s="1" customFormat="1" ht="14.45" customHeight="1">
      <c r="B74" s="34"/>
      <c r="C74" s="58" t="s">
        <v>33</v>
      </c>
      <c r="D74" s="56"/>
      <c r="E74" s="56"/>
      <c r="F74" s="152" t="str">
        <f>IF(E18="","",E18)</f>
        <v/>
      </c>
      <c r="G74" s="56"/>
      <c r="H74" s="56"/>
      <c r="I74" s="151"/>
      <c r="J74" s="56"/>
      <c r="K74" s="56"/>
      <c r="L74" s="54"/>
    </row>
    <row r="75" spans="2:65" s="1" customFormat="1" ht="10.35" customHeight="1">
      <c r="B75" s="34"/>
      <c r="C75" s="56"/>
      <c r="D75" s="56"/>
      <c r="E75" s="56"/>
      <c r="F75" s="56"/>
      <c r="G75" s="56"/>
      <c r="H75" s="56"/>
      <c r="I75" s="151"/>
      <c r="J75" s="56"/>
      <c r="K75" s="56"/>
      <c r="L75" s="54"/>
    </row>
    <row r="76" spans="2:65" s="9" customFormat="1" ht="29.25" customHeight="1">
      <c r="B76" s="154"/>
      <c r="C76" s="155" t="s">
        <v>107</v>
      </c>
      <c r="D76" s="156" t="s">
        <v>58</v>
      </c>
      <c r="E76" s="156" t="s">
        <v>54</v>
      </c>
      <c r="F76" s="156" t="s">
        <v>108</v>
      </c>
      <c r="G76" s="156" t="s">
        <v>109</v>
      </c>
      <c r="H76" s="156" t="s">
        <v>110</v>
      </c>
      <c r="I76" s="157" t="s">
        <v>111</v>
      </c>
      <c r="J76" s="156" t="s">
        <v>100</v>
      </c>
      <c r="K76" s="158" t="s">
        <v>112</v>
      </c>
      <c r="L76" s="159"/>
      <c r="M76" s="74" t="s">
        <v>113</v>
      </c>
      <c r="N76" s="75" t="s">
        <v>43</v>
      </c>
      <c r="O76" s="75" t="s">
        <v>114</v>
      </c>
      <c r="P76" s="75" t="s">
        <v>115</v>
      </c>
      <c r="Q76" s="75" t="s">
        <v>116</v>
      </c>
      <c r="R76" s="75" t="s">
        <v>117</v>
      </c>
      <c r="S76" s="75" t="s">
        <v>118</v>
      </c>
      <c r="T76" s="76" t="s">
        <v>119</v>
      </c>
    </row>
    <row r="77" spans="2:65" s="1" customFormat="1" ht="29.25" customHeight="1">
      <c r="B77" s="34"/>
      <c r="C77" s="80" t="s">
        <v>101</v>
      </c>
      <c r="D77" s="56"/>
      <c r="E77" s="56"/>
      <c r="F77" s="56"/>
      <c r="G77" s="56"/>
      <c r="H77" s="56"/>
      <c r="I77" s="151"/>
      <c r="J77" s="160">
        <f>BK77</f>
        <v>0</v>
      </c>
      <c r="K77" s="56"/>
      <c r="L77" s="54"/>
      <c r="M77" s="77"/>
      <c r="N77" s="78"/>
      <c r="O77" s="78"/>
      <c r="P77" s="161">
        <f>P78</f>
        <v>0</v>
      </c>
      <c r="Q77" s="78"/>
      <c r="R77" s="161">
        <f>R78</f>
        <v>0</v>
      </c>
      <c r="S77" s="78"/>
      <c r="T77" s="162">
        <f>T78</f>
        <v>0</v>
      </c>
      <c r="AT77" s="17" t="s">
        <v>72</v>
      </c>
      <c r="AU77" s="17" t="s">
        <v>102</v>
      </c>
      <c r="BK77" s="163">
        <f>BK78</f>
        <v>0</v>
      </c>
    </row>
    <row r="78" spans="2:65" s="10" customFormat="1" ht="37.35" customHeight="1">
      <c r="B78" s="164"/>
      <c r="C78" s="165"/>
      <c r="D78" s="178" t="s">
        <v>72</v>
      </c>
      <c r="E78" s="250" t="s">
        <v>507</v>
      </c>
      <c r="F78" s="250" t="s">
        <v>508</v>
      </c>
      <c r="G78" s="165"/>
      <c r="H78" s="165"/>
      <c r="I78" s="168"/>
      <c r="J78" s="251">
        <f>BK78</f>
        <v>0</v>
      </c>
      <c r="K78" s="165"/>
      <c r="L78" s="170"/>
      <c r="M78" s="171"/>
      <c r="N78" s="172"/>
      <c r="O78" s="172"/>
      <c r="P78" s="173">
        <f>SUM(P79:P88)</f>
        <v>0</v>
      </c>
      <c r="Q78" s="172"/>
      <c r="R78" s="173">
        <f>SUM(R79:R88)</f>
        <v>0</v>
      </c>
      <c r="S78" s="172"/>
      <c r="T78" s="174">
        <f>SUM(T79:T88)</f>
        <v>0</v>
      </c>
      <c r="AR78" s="175" t="s">
        <v>128</v>
      </c>
      <c r="AT78" s="176" t="s">
        <v>72</v>
      </c>
      <c r="AU78" s="176" t="s">
        <v>73</v>
      </c>
      <c r="AY78" s="175" t="s">
        <v>122</v>
      </c>
      <c r="BK78" s="177">
        <f>SUM(BK79:BK88)</f>
        <v>0</v>
      </c>
    </row>
    <row r="79" spans="2:65" s="1" customFormat="1" ht="31.5" customHeight="1">
      <c r="B79" s="34"/>
      <c r="C79" s="181" t="s">
        <v>22</v>
      </c>
      <c r="D79" s="181" t="s">
        <v>124</v>
      </c>
      <c r="E79" s="182" t="s">
        <v>517</v>
      </c>
      <c r="F79" s="183" t="s">
        <v>518</v>
      </c>
      <c r="G79" s="184" t="s">
        <v>127</v>
      </c>
      <c r="H79" s="185">
        <v>0.4</v>
      </c>
      <c r="I79" s="186"/>
      <c r="J79" s="187">
        <f>ROUND(I79*H79,2)</f>
        <v>0</v>
      </c>
      <c r="K79" s="183" t="s">
        <v>20</v>
      </c>
      <c r="L79" s="54"/>
      <c r="M79" s="188" t="s">
        <v>20</v>
      </c>
      <c r="N79" s="189" t="s">
        <v>44</v>
      </c>
      <c r="O79" s="35"/>
      <c r="P79" s="190">
        <f>O79*H79</f>
        <v>0</v>
      </c>
      <c r="Q79" s="190">
        <v>0</v>
      </c>
      <c r="R79" s="190">
        <f>Q79*H79</f>
        <v>0</v>
      </c>
      <c r="S79" s="190">
        <v>0</v>
      </c>
      <c r="T79" s="191">
        <f>S79*H79</f>
        <v>0</v>
      </c>
      <c r="AR79" s="17" t="s">
        <v>511</v>
      </c>
      <c r="AT79" s="17" t="s">
        <v>124</v>
      </c>
      <c r="AU79" s="17" t="s">
        <v>22</v>
      </c>
      <c r="AY79" s="17" t="s">
        <v>122</v>
      </c>
      <c r="BE79" s="192">
        <f>IF(N79="základní",J79,0)</f>
        <v>0</v>
      </c>
      <c r="BF79" s="192">
        <f>IF(N79="snížená",J79,0)</f>
        <v>0</v>
      </c>
      <c r="BG79" s="192">
        <f>IF(N79="zákl. přenesená",J79,0)</f>
        <v>0</v>
      </c>
      <c r="BH79" s="192">
        <f>IF(N79="sníž. přenesená",J79,0)</f>
        <v>0</v>
      </c>
      <c r="BI79" s="192">
        <f>IF(N79="nulová",J79,0)</f>
        <v>0</v>
      </c>
      <c r="BJ79" s="17" t="s">
        <v>22</v>
      </c>
      <c r="BK79" s="192">
        <f>ROUND(I79*H79,2)</f>
        <v>0</v>
      </c>
      <c r="BL79" s="17" t="s">
        <v>511</v>
      </c>
      <c r="BM79" s="17" t="s">
        <v>519</v>
      </c>
    </row>
    <row r="80" spans="2:65" s="12" customFormat="1">
      <c r="B80" s="205"/>
      <c r="C80" s="206"/>
      <c r="D80" s="207" t="s">
        <v>130</v>
      </c>
      <c r="E80" s="208" t="s">
        <v>20</v>
      </c>
      <c r="F80" s="209" t="s">
        <v>539</v>
      </c>
      <c r="G80" s="206"/>
      <c r="H80" s="210">
        <v>0.4</v>
      </c>
      <c r="I80" s="211"/>
      <c r="J80" s="206"/>
      <c r="K80" s="206"/>
      <c r="L80" s="212"/>
      <c r="M80" s="213"/>
      <c r="N80" s="214"/>
      <c r="O80" s="214"/>
      <c r="P80" s="214"/>
      <c r="Q80" s="214"/>
      <c r="R80" s="214"/>
      <c r="S80" s="214"/>
      <c r="T80" s="215"/>
      <c r="AT80" s="216" t="s">
        <v>130</v>
      </c>
      <c r="AU80" s="216" t="s">
        <v>22</v>
      </c>
      <c r="AV80" s="12" t="s">
        <v>81</v>
      </c>
      <c r="AW80" s="12" t="s">
        <v>37</v>
      </c>
      <c r="AX80" s="12" t="s">
        <v>73</v>
      </c>
      <c r="AY80" s="216" t="s">
        <v>122</v>
      </c>
    </row>
    <row r="81" spans="2:65" s="1" customFormat="1" ht="31.5" customHeight="1">
      <c r="B81" s="34"/>
      <c r="C81" s="181" t="s">
        <v>81</v>
      </c>
      <c r="D81" s="181" t="s">
        <v>124</v>
      </c>
      <c r="E81" s="182" t="s">
        <v>521</v>
      </c>
      <c r="F81" s="183" t="s">
        <v>522</v>
      </c>
      <c r="G81" s="184" t="s">
        <v>127</v>
      </c>
      <c r="H81" s="185">
        <v>0.4</v>
      </c>
      <c r="I81" s="186"/>
      <c r="J81" s="187">
        <f>ROUND(I81*H81,2)</f>
        <v>0</v>
      </c>
      <c r="K81" s="183" t="s">
        <v>20</v>
      </c>
      <c r="L81" s="54"/>
      <c r="M81" s="188" t="s">
        <v>20</v>
      </c>
      <c r="N81" s="189" t="s">
        <v>44</v>
      </c>
      <c r="O81" s="35"/>
      <c r="P81" s="190">
        <f>O81*H81</f>
        <v>0</v>
      </c>
      <c r="Q81" s="190">
        <v>0</v>
      </c>
      <c r="R81" s="190">
        <f>Q81*H81</f>
        <v>0</v>
      </c>
      <c r="S81" s="190">
        <v>0</v>
      </c>
      <c r="T81" s="191">
        <f>S81*H81</f>
        <v>0</v>
      </c>
      <c r="AR81" s="17" t="s">
        <v>511</v>
      </c>
      <c r="AT81" s="17" t="s">
        <v>124</v>
      </c>
      <c r="AU81" s="17" t="s">
        <v>22</v>
      </c>
      <c r="AY81" s="17" t="s">
        <v>122</v>
      </c>
      <c r="BE81" s="192">
        <f>IF(N81="základní",J81,0)</f>
        <v>0</v>
      </c>
      <c r="BF81" s="192">
        <f>IF(N81="snížená",J81,0)</f>
        <v>0</v>
      </c>
      <c r="BG81" s="192">
        <f>IF(N81="zákl. přenesená",J81,0)</f>
        <v>0</v>
      </c>
      <c r="BH81" s="192">
        <f>IF(N81="sníž. přenesená",J81,0)</f>
        <v>0</v>
      </c>
      <c r="BI81" s="192">
        <f>IF(N81="nulová",J81,0)</f>
        <v>0</v>
      </c>
      <c r="BJ81" s="17" t="s">
        <v>22</v>
      </c>
      <c r="BK81" s="192">
        <f>ROUND(I81*H81,2)</f>
        <v>0</v>
      </c>
      <c r="BL81" s="17" t="s">
        <v>511</v>
      </c>
      <c r="BM81" s="17" t="s">
        <v>523</v>
      </c>
    </row>
    <row r="82" spans="2:65" s="12" customFormat="1">
      <c r="B82" s="205"/>
      <c r="C82" s="206"/>
      <c r="D82" s="207" t="s">
        <v>130</v>
      </c>
      <c r="E82" s="208" t="s">
        <v>20</v>
      </c>
      <c r="F82" s="209" t="s">
        <v>539</v>
      </c>
      <c r="G82" s="206"/>
      <c r="H82" s="210">
        <v>0.4</v>
      </c>
      <c r="I82" s="211"/>
      <c r="J82" s="206"/>
      <c r="K82" s="206"/>
      <c r="L82" s="212"/>
      <c r="M82" s="213"/>
      <c r="N82" s="214"/>
      <c r="O82" s="214"/>
      <c r="P82" s="214"/>
      <c r="Q82" s="214"/>
      <c r="R82" s="214"/>
      <c r="S82" s="214"/>
      <c r="T82" s="215"/>
      <c r="AT82" s="216" t="s">
        <v>130</v>
      </c>
      <c r="AU82" s="216" t="s">
        <v>22</v>
      </c>
      <c r="AV82" s="12" t="s">
        <v>81</v>
      </c>
      <c r="AW82" s="12" t="s">
        <v>37</v>
      </c>
      <c r="AX82" s="12" t="s">
        <v>73</v>
      </c>
      <c r="AY82" s="216" t="s">
        <v>122</v>
      </c>
    </row>
    <row r="83" spans="2:65" s="1" customFormat="1" ht="22.5" customHeight="1">
      <c r="B83" s="34"/>
      <c r="C83" s="181" t="s">
        <v>138</v>
      </c>
      <c r="D83" s="181" t="s">
        <v>124</v>
      </c>
      <c r="E83" s="182" t="s">
        <v>524</v>
      </c>
      <c r="F83" s="183" t="s">
        <v>525</v>
      </c>
      <c r="G83" s="184" t="s">
        <v>127</v>
      </c>
      <c r="H83" s="185">
        <v>0.4</v>
      </c>
      <c r="I83" s="186"/>
      <c r="J83" s="187">
        <f>ROUND(I83*H83,2)</f>
        <v>0</v>
      </c>
      <c r="K83" s="183" t="s">
        <v>20</v>
      </c>
      <c r="L83" s="54"/>
      <c r="M83" s="188" t="s">
        <v>20</v>
      </c>
      <c r="N83" s="189" t="s">
        <v>44</v>
      </c>
      <c r="O83" s="35"/>
      <c r="P83" s="190">
        <f>O83*H83</f>
        <v>0</v>
      </c>
      <c r="Q83" s="190">
        <v>0</v>
      </c>
      <c r="R83" s="190">
        <f>Q83*H83</f>
        <v>0</v>
      </c>
      <c r="S83" s="190">
        <v>0</v>
      </c>
      <c r="T83" s="191">
        <f>S83*H83</f>
        <v>0</v>
      </c>
      <c r="AR83" s="17" t="s">
        <v>511</v>
      </c>
      <c r="AT83" s="17" t="s">
        <v>124</v>
      </c>
      <c r="AU83" s="17" t="s">
        <v>22</v>
      </c>
      <c r="AY83" s="17" t="s">
        <v>122</v>
      </c>
      <c r="BE83" s="192">
        <f>IF(N83="základní",J83,0)</f>
        <v>0</v>
      </c>
      <c r="BF83" s="192">
        <f>IF(N83="snížená",J83,0)</f>
        <v>0</v>
      </c>
      <c r="BG83" s="192">
        <f>IF(N83="zákl. přenesená",J83,0)</f>
        <v>0</v>
      </c>
      <c r="BH83" s="192">
        <f>IF(N83="sníž. přenesená",J83,0)</f>
        <v>0</v>
      </c>
      <c r="BI83" s="192">
        <f>IF(N83="nulová",J83,0)</f>
        <v>0</v>
      </c>
      <c r="BJ83" s="17" t="s">
        <v>22</v>
      </c>
      <c r="BK83" s="192">
        <f>ROUND(I83*H83,2)</f>
        <v>0</v>
      </c>
      <c r="BL83" s="17" t="s">
        <v>511</v>
      </c>
      <c r="BM83" s="17" t="s">
        <v>526</v>
      </c>
    </row>
    <row r="84" spans="2:65" s="12" customFormat="1">
      <c r="B84" s="205"/>
      <c r="C84" s="206"/>
      <c r="D84" s="207" t="s">
        <v>130</v>
      </c>
      <c r="E84" s="208" t="s">
        <v>20</v>
      </c>
      <c r="F84" s="209" t="s">
        <v>540</v>
      </c>
      <c r="G84" s="206"/>
      <c r="H84" s="210">
        <v>0.4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130</v>
      </c>
      <c r="AU84" s="216" t="s">
        <v>22</v>
      </c>
      <c r="AV84" s="12" t="s">
        <v>81</v>
      </c>
      <c r="AW84" s="12" t="s">
        <v>37</v>
      </c>
      <c r="AX84" s="12" t="s">
        <v>22</v>
      </c>
      <c r="AY84" s="216" t="s">
        <v>122</v>
      </c>
    </row>
    <row r="85" spans="2:65" s="1" customFormat="1" ht="57" customHeight="1">
      <c r="B85" s="34"/>
      <c r="C85" s="181" t="s">
        <v>128</v>
      </c>
      <c r="D85" s="181" t="s">
        <v>124</v>
      </c>
      <c r="E85" s="182" t="s">
        <v>528</v>
      </c>
      <c r="F85" s="183" t="s">
        <v>529</v>
      </c>
      <c r="G85" s="184" t="s">
        <v>127</v>
      </c>
      <c r="H85" s="185">
        <v>0.4</v>
      </c>
      <c r="I85" s="186"/>
      <c r="J85" s="187">
        <f>ROUND(I85*H85,2)</f>
        <v>0</v>
      </c>
      <c r="K85" s="183" t="s">
        <v>20</v>
      </c>
      <c r="L85" s="54"/>
      <c r="M85" s="188" t="s">
        <v>20</v>
      </c>
      <c r="N85" s="189" t="s">
        <v>44</v>
      </c>
      <c r="O85" s="35"/>
      <c r="P85" s="190">
        <f>O85*H85</f>
        <v>0</v>
      </c>
      <c r="Q85" s="190">
        <v>0</v>
      </c>
      <c r="R85" s="190">
        <f>Q85*H85</f>
        <v>0</v>
      </c>
      <c r="S85" s="190">
        <v>0</v>
      </c>
      <c r="T85" s="191">
        <f>S85*H85</f>
        <v>0</v>
      </c>
      <c r="AR85" s="17" t="s">
        <v>511</v>
      </c>
      <c r="AT85" s="17" t="s">
        <v>124</v>
      </c>
      <c r="AU85" s="17" t="s">
        <v>22</v>
      </c>
      <c r="AY85" s="17" t="s">
        <v>122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7" t="s">
        <v>22</v>
      </c>
      <c r="BK85" s="192">
        <f>ROUND(I85*H85,2)</f>
        <v>0</v>
      </c>
      <c r="BL85" s="17" t="s">
        <v>511</v>
      </c>
      <c r="BM85" s="17" t="s">
        <v>530</v>
      </c>
    </row>
    <row r="86" spans="2:65" s="12" customFormat="1">
      <c r="B86" s="205"/>
      <c r="C86" s="206"/>
      <c r="D86" s="207" t="s">
        <v>130</v>
      </c>
      <c r="E86" s="208" t="s">
        <v>20</v>
      </c>
      <c r="F86" s="209" t="s">
        <v>539</v>
      </c>
      <c r="G86" s="206"/>
      <c r="H86" s="210">
        <v>0.4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130</v>
      </c>
      <c r="AU86" s="216" t="s">
        <v>22</v>
      </c>
      <c r="AV86" s="12" t="s">
        <v>81</v>
      </c>
      <c r="AW86" s="12" t="s">
        <v>37</v>
      </c>
      <c r="AX86" s="12" t="s">
        <v>73</v>
      </c>
      <c r="AY86" s="216" t="s">
        <v>122</v>
      </c>
    </row>
    <row r="87" spans="2:65" s="1" customFormat="1" ht="31.5" customHeight="1">
      <c r="B87" s="34"/>
      <c r="C87" s="181" t="s">
        <v>151</v>
      </c>
      <c r="D87" s="181" t="s">
        <v>124</v>
      </c>
      <c r="E87" s="182" t="s">
        <v>531</v>
      </c>
      <c r="F87" s="183" t="s">
        <v>532</v>
      </c>
      <c r="G87" s="184" t="s">
        <v>127</v>
      </c>
      <c r="H87" s="185">
        <v>0.4</v>
      </c>
      <c r="I87" s="186"/>
      <c r="J87" s="187">
        <f>ROUND(I87*H87,2)</f>
        <v>0</v>
      </c>
      <c r="K87" s="183" t="s">
        <v>20</v>
      </c>
      <c r="L87" s="54"/>
      <c r="M87" s="188" t="s">
        <v>20</v>
      </c>
      <c r="N87" s="189" t="s">
        <v>44</v>
      </c>
      <c r="O87" s="35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17" t="s">
        <v>511</v>
      </c>
      <c r="AT87" s="17" t="s">
        <v>124</v>
      </c>
      <c r="AU87" s="17" t="s">
        <v>22</v>
      </c>
      <c r="AY87" s="17" t="s">
        <v>122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7" t="s">
        <v>22</v>
      </c>
      <c r="BK87" s="192">
        <f>ROUND(I87*H87,2)</f>
        <v>0</v>
      </c>
      <c r="BL87" s="17" t="s">
        <v>511</v>
      </c>
      <c r="BM87" s="17" t="s">
        <v>533</v>
      </c>
    </row>
    <row r="88" spans="2:65" s="12" customFormat="1">
      <c r="B88" s="205"/>
      <c r="C88" s="206"/>
      <c r="D88" s="195" t="s">
        <v>130</v>
      </c>
      <c r="E88" s="217" t="s">
        <v>20</v>
      </c>
      <c r="F88" s="218" t="s">
        <v>540</v>
      </c>
      <c r="G88" s="206"/>
      <c r="H88" s="219">
        <v>0.4</v>
      </c>
      <c r="I88" s="211"/>
      <c r="J88" s="206"/>
      <c r="K88" s="206"/>
      <c r="L88" s="212"/>
      <c r="M88" s="252"/>
      <c r="N88" s="253"/>
      <c r="O88" s="253"/>
      <c r="P88" s="253"/>
      <c r="Q88" s="253"/>
      <c r="R88" s="253"/>
      <c r="S88" s="253"/>
      <c r="T88" s="254"/>
      <c r="AT88" s="216" t="s">
        <v>130</v>
      </c>
      <c r="AU88" s="216" t="s">
        <v>22</v>
      </c>
      <c r="AV88" s="12" t="s">
        <v>81</v>
      </c>
      <c r="AW88" s="12" t="s">
        <v>37</v>
      </c>
      <c r="AX88" s="12" t="s">
        <v>22</v>
      </c>
      <c r="AY88" s="216" t="s">
        <v>122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127"/>
      <c r="J89" s="50"/>
      <c r="K89" s="50"/>
      <c r="L89" s="54"/>
    </row>
  </sheetData>
  <sheetProtection password="CC35" sheet="1" objects="1" scenarios="1" formatColumns="0" formatRows="0" sort="0" autoFilter="0"/>
  <autoFilter ref="C76:K76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topLeftCell="A82" workbookViewId="0"/>
  </sheetViews>
  <sheetFormatPr defaultRowHeight="13.5"/>
  <cols>
    <col min="1" max="1" width="8.33203125" style="268" customWidth="1"/>
    <col min="2" max="2" width="1.6640625" style="268" customWidth="1"/>
    <col min="3" max="4" width="5" style="268" customWidth="1"/>
    <col min="5" max="5" width="11.6640625" style="268" customWidth="1"/>
    <col min="6" max="6" width="9.1640625" style="268" customWidth="1"/>
    <col min="7" max="7" width="5" style="268" customWidth="1"/>
    <col min="8" max="8" width="77.83203125" style="268" customWidth="1"/>
    <col min="9" max="10" width="20" style="268" customWidth="1"/>
    <col min="11" max="11" width="1.6640625" style="268" customWidth="1"/>
    <col min="12" max="256" width="9.33203125" style="268"/>
    <col min="257" max="257" width="8.33203125" style="268" customWidth="1"/>
    <col min="258" max="258" width="1.6640625" style="268" customWidth="1"/>
    <col min="259" max="260" width="5" style="268" customWidth="1"/>
    <col min="261" max="261" width="11.6640625" style="268" customWidth="1"/>
    <col min="262" max="262" width="9.1640625" style="268" customWidth="1"/>
    <col min="263" max="263" width="5" style="268" customWidth="1"/>
    <col min="264" max="264" width="77.83203125" style="268" customWidth="1"/>
    <col min="265" max="266" width="20" style="268" customWidth="1"/>
    <col min="267" max="267" width="1.6640625" style="268" customWidth="1"/>
    <col min="268" max="512" width="9.33203125" style="268"/>
    <col min="513" max="513" width="8.33203125" style="268" customWidth="1"/>
    <col min="514" max="514" width="1.6640625" style="268" customWidth="1"/>
    <col min="515" max="516" width="5" style="268" customWidth="1"/>
    <col min="517" max="517" width="11.6640625" style="268" customWidth="1"/>
    <col min="518" max="518" width="9.1640625" style="268" customWidth="1"/>
    <col min="519" max="519" width="5" style="268" customWidth="1"/>
    <col min="520" max="520" width="77.83203125" style="268" customWidth="1"/>
    <col min="521" max="522" width="20" style="268" customWidth="1"/>
    <col min="523" max="523" width="1.6640625" style="268" customWidth="1"/>
    <col min="524" max="768" width="9.33203125" style="268"/>
    <col min="769" max="769" width="8.33203125" style="268" customWidth="1"/>
    <col min="770" max="770" width="1.6640625" style="268" customWidth="1"/>
    <col min="771" max="772" width="5" style="268" customWidth="1"/>
    <col min="773" max="773" width="11.6640625" style="268" customWidth="1"/>
    <col min="774" max="774" width="9.1640625" style="268" customWidth="1"/>
    <col min="775" max="775" width="5" style="268" customWidth="1"/>
    <col min="776" max="776" width="77.83203125" style="268" customWidth="1"/>
    <col min="777" max="778" width="20" style="268" customWidth="1"/>
    <col min="779" max="779" width="1.6640625" style="268" customWidth="1"/>
    <col min="780" max="1024" width="9.33203125" style="268"/>
    <col min="1025" max="1025" width="8.33203125" style="268" customWidth="1"/>
    <col min="1026" max="1026" width="1.6640625" style="268" customWidth="1"/>
    <col min="1027" max="1028" width="5" style="268" customWidth="1"/>
    <col min="1029" max="1029" width="11.6640625" style="268" customWidth="1"/>
    <col min="1030" max="1030" width="9.1640625" style="268" customWidth="1"/>
    <col min="1031" max="1031" width="5" style="268" customWidth="1"/>
    <col min="1032" max="1032" width="77.83203125" style="268" customWidth="1"/>
    <col min="1033" max="1034" width="20" style="268" customWidth="1"/>
    <col min="1035" max="1035" width="1.6640625" style="268" customWidth="1"/>
    <col min="1036" max="1280" width="9.33203125" style="268"/>
    <col min="1281" max="1281" width="8.33203125" style="268" customWidth="1"/>
    <col min="1282" max="1282" width="1.6640625" style="268" customWidth="1"/>
    <col min="1283" max="1284" width="5" style="268" customWidth="1"/>
    <col min="1285" max="1285" width="11.6640625" style="268" customWidth="1"/>
    <col min="1286" max="1286" width="9.1640625" style="268" customWidth="1"/>
    <col min="1287" max="1287" width="5" style="268" customWidth="1"/>
    <col min="1288" max="1288" width="77.83203125" style="268" customWidth="1"/>
    <col min="1289" max="1290" width="20" style="268" customWidth="1"/>
    <col min="1291" max="1291" width="1.6640625" style="268" customWidth="1"/>
    <col min="1292" max="1536" width="9.33203125" style="268"/>
    <col min="1537" max="1537" width="8.33203125" style="268" customWidth="1"/>
    <col min="1538" max="1538" width="1.6640625" style="268" customWidth="1"/>
    <col min="1539" max="1540" width="5" style="268" customWidth="1"/>
    <col min="1541" max="1541" width="11.6640625" style="268" customWidth="1"/>
    <col min="1542" max="1542" width="9.1640625" style="268" customWidth="1"/>
    <col min="1543" max="1543" width="5" style="268" customWidth="1"/>
    <col min="1544" max="1544" width="77.83203125" style="268" customWidth="1"/>
    <col min="1545" max="1546" width="20" style="268" customWidth="1"/>
    <col min="1547" max="1547" width="1.6640625" style="268" customWidth="1"/>
    <col min="1548" max="1792" width="9.33203125" style="268"/>
    <col min="1793" max="1793" width="8.33203125" style="268" customWidth="1"/>
    <col min="1794" max="1794" width="1.6640625" style="268" customWidth="1"/>
    <col min="1795" max="1796" width="5" style="268" customWidth="1"/>
    <col min="1797" max="1797" width="11.6640625" style="268" customWidth="1"/>
    <col min="1798" max="1798" width="9.1640625" style="268" customWidth="1"/>
    <col min="1799" max="1799" width="5" style="268" customWidth="1"/>
    <col min="1800" max="1800" width="77.83203125" style="268" customWidth="1"/>
    <col min="1801" max="1802" width="20" style="268" customWidth="1"/>
    <col min="1803" max="1803" width="1.6640625" style="268" customWidth="1"/>
    <col min="1804" max="2048" width="9.33203125" style="268"/>
    <col min="2049" max="2049" width="8.33203125" style="268" customWidth="1"/>
    <col min="2050" max="2050" width="1.6640625" style="268" customWidth="1"/>
    <col min="2051" max="2052" width="5" style="268" customWidth="1"/>
    <col min="2053" max="2053" width="11.6640625" style="268" customWidth="1"/>
    <col min="2054" max="2054" width="9.1640625" style="268" customWidth="1"/>
    <col min="2055" max="2055" width="5" style="268" customWidth="1"/>
    <col min="2056" max="2056" width="77.83203125" style="268" customWidth="1"/>
    <col min="2057" max="2058" width="20" style="268" customWidth="1"/>
    <col min="2059" max="2059" width="1.6640625" style="268" customWidth="1"/>
    <col min="2060" max="2304" width="9.33203125" style="268"/>
    <col min="2305" max="2305" width="8.33203125" style="268" customWidth="1"/>
    <col min="2306" max="2306" width="1.6640625" style="268" customWidth="1"/>
    <col min="2307" max="2308" width="5" style="268" customWidth="1"/>
    <col min="2309" max="2309" width="11.6640625" style="268" customWidth="1"/>
    <col min="2310" max="2310" width="9.1640625" style="268" customWidth="1"/>
    <col min="2311" max="2311" width="5" style="268" customWidth="1"/>
    <col min="2312" max="2312" width="77.83203125" style="268" customWidth="1"/>
    <col min="2313" max="2314" width="20" style="268" customWidth="1"/>
    <col min="2315" max="2315" width="1.6640625" style="268" customWidth="1"/>
    <col min="2316" max="2560" width="9.33203125" style="268"/>
    <col min="2561" max="2561" width="8.33203125" style="268" customWidth="1"/>
    <col min="2562" max="2562" width="1.6640625" style="268" customWidth="1"/>
    <col min="2563" max="2564" width="5" style="268" customWidth="1"/>
    <col min="2565" max="2565" width="11.6640625" style="268" customWidth="1"/>
    <col min="2566" max="2566" width="9.1640625" style="268" customWidth="1"/>
    <col min="2567" max="2567" width="5" style="268" customWidth="1"/>
    <col min="2568" max="2568" width="77.83203125" style="268" customWidth="1"/>
    <col min="2569" max="2570" width="20" style="268" customWidth="1"/>
    <col min="2571" max="2571" width="1.6640625" style="268" customWidth="1"/>
    <col min="2572" max="2816" width="9.33203125" style="268"/>
    <col min="2817" max="2817" width="8.33203125" style="268" customWidth="1"/>
    <col min="2818" max="2818" width="1.6640625" style="268" customWidth="1"/>
    <col min="2819" max="2820" width="5" style="268" customWidth="1"/>
    <col min="2821" max="2821" width="11.6640625" style="268" customWidth="1"/>
    <col min="2822" max="2822" width="9.1640625" style="268" customWidth="1"/>
    <col min="2823" max="2823" width="5" style="268" customWidth="1"/>
    <col min="2824" max="2824" width="77.83203125" style="268" customWidth="1"/>
    <col min="2825" max="2826" width="20" style="268" customWidth="1"/>
    <col min="2827" max="2827" width="1.6640625" style="268" customWidth="1"/>
    <col min="2828" max="3072" width="9.33203125" style="268"/>
    <col min="3073" max="3073" width="8.33203125" style="268" customWidth="1"/>
    <col min="3074" max="3074" width="1.6640625" style="268" customWidth="1"/>
    <col min="3075" max="3076" width="5" style="268" customWidth="1"/>
    <col min="3077" max="3077" width="11.6640625" style="268" customWidth="1"/>
    <col min="3078" max="3078" width="9.1640625" style="268" customWidth="1"/>
    <col min="3079" max="3079" width="5" style="268" customWidth="1"/>
    <col min="3080" max="3080" width="77.83203125" style="268" customWidth="1"/>
    <col min="3081" max="3082" width="20" style="268" customWidth="1"/>
    <col min="3083" max="3083" width="1.6640625" style="268" customWidth="1"/>
    <col min="3084" max="3328" width="9.33203125" style="268"/>
    <col min="3329" max="3329" width="8.33203125" style="268" customWidth="1"/>
    <col min="3330" max="3330" width="1.6640625" style="268" customWidth="1"/>
    <col min="3331" max="3332" width="5" style="268" customWidth="1"/>
    <col min="3333" max="3333" width="11.6640625" style="268" customWidth="1"/>
    <col min="3334" max="3334" width="9.1640625" style="268" customWidth="1"/>
    <col min="3335" max="3335" width="5" style="268" customWidth="1"/>
    <col min="3336" max="3336" width="77.83203125" style="268" customWidth="1"/>
    <col min="3337" max="3338" width="20" style="268" customWidth="1"/>
    <col min="3339" max="3339" width="1.6640625" style="268" customWidth="1"/>
    <col min="3340" max="3584" width="9.33203125" style="268"/>
    <col min="3585" max="3585" width="8.33203125" style="268" customWidth="1"/>
    <col min="3586" max="3586" width="1.6640625" style="268" customWidth="1"/>
    <col min="3587" max="3588" width="5" style="268" customWidth="1"/>
    <col min="3589" max="3589" width="11.6640625" style="268" customWidth="1"/>
    <col min="3590" max="3590" width="9.1640625" style="268" customWidth="1"/>
    <col min="3591" max="3591" width="5" style="268" customWidth="1"/>
    <col min="3592" max="3592" width="77.83203125" style="268" customWidth="1"/>
    <col min="3593" max="3594" width="20" style="268" customWidth="1"/>
    <col min="3595" max="3595" width="1.6640625" style="268" customWidth="1"/>
    <col min="3596" max="3840" width="9.33203125" style="268"/>
    <col min="3841" max="3841" width="8.33203125" style="268" customWidth="1"/>
    <col min="3842" max="3842" width="1.6640625" style="268" customWidth="1"/>
    <col min="3843" max="3844" width="5" style="268" customWidth="1"/>
    <col min="3845" max="3845" width="11.6640625" style="268" customWidth="1"/>
    <col min="3846" max="3846" width="9.1640625" style="268" customWidth="1"/>
    <col min="3847" max="3847" width="5" style="268" customWidth="1"/>
    <col min="3848" max="3848" width="77.83203125" style="268" customWidth="1"/>
    <col min="3849" max="3850" width="20" style="268" customWidth="1"/>
    <col min="3851" max="3851" width="1.6640625" style="268" customWidth="1"/>
    <col min="3852" max="4096" width="9.33203125" style="268"/>
    <col min="4097" max="4097" width="8.33203125" style="268" customWidth="1"/>
    <col min="4098" max="4098" width="1.6640625" style="268" customWidth="1"/>
    <col min="4099" max="4100" width="5" style="268" customWidth="1"/>
    <col min="4101" max="4101" width="11.6640625" style="268" customWidth="1"/>
    <col min="4102" max="4102" width="9.1640625" style="268" customWidth="1"/>
    <col min="4103" max="4103" width="5" style="268" customWidth="1"/>
    <col min="4104" max="4104" width="77.83203125" style="268" customWidth="1"/>
    <col min="4105" max="4106" width="20" style="268" customWidth="1"/>
    <col min="4107" max="4107" width="1.6640625" style="268" customWidth="1"/>
    <col min="4108" max="4352" width="9.33203125" style="268"/>
    <col min="4353" max="4353" width="8.33203125" style="268" customWidth="1"/>
    <col min="4354" max="4354" width="1.6640625" style="268" customWidth="1"/>
    <col min="4355" max="4356" width="5" style="268" customWidth="1"/>
    <col min="4357" max="4357" width="11.6640625" style="268" customWidth="1"/>
    <col min="4358" max="4358" width="9.1640625" style="268" customWidth="1"/>
    <col min="4359" max="4359" width="5" style="268" customWidth="1"/>
    <col min="4360" max="4360" width="77.83203125" style="268" customWidth="1"/>
    <col min="4361" max="4362" width="20" style="268" customWidth="1"/>
    <col min="4363" max="4363" width="1.6640625" style="268" customWidth="1"/>
    <col min="4364" max="4608" width="9.33203125" style="268"/>
    <col min="4609" max="4609" width="8.33203125" style="268" customWidth="1"/>
    <col min="4610" max="4610" width="1.6640625" style="268" customWidth="1"/>
    <col min="4611" max="4612" width="5" style="268" customWidth="1"/>
    <col min="4613" max="4613" width="11.6640625" style="268" customWidth="1"/>
    <col min="4614" max="4614" width="9.1640625" style="268" customWidth="1"/>
    <col min="4615" max="4615" width="5" style="268" customWidth="1"/>
    <col min="4616" max="4616" width="77.83203125" style="268" customWidth="1"/>
    <col min="4617" max="4618" width="20" style="268" customWidth="1"/>
    <col min="4619" max="4619" width="1.6640625" style="268" customWidth="1"/>
    <col min="4620" max="4864" width="9.33203125" style="268"/>
    <col min="4865" max="4865" width="8.33203125" style="268" customWidth="1"/>
    <col min="4866" max="4866" width="1.6640625" style="268" customWidth="1"/>
    <col min="4867" max="4868" width="5" style="268" customWidth="1"/>
    <col min="4869" max="4869" width="11.6640625" style="268" customWidth="1"/>
    <col min="4870" max="4870" width="9.1640625" style="268" customWidth="1"/>
    <col min="4871" max="4871" width="5" style="268" customWidth="1"/>
    <col min="4872" max="4872" width="77.83203125" style="268" customWidth="1"/>
    <col min="4873" max="4874" width="20" style="268" customWidth="1"/>
    <col min="4875" max="4875" width="1.6640625" style="268" customWidth="1"/>
    <col min="4876" max="5120" width="9.33203125" style="268"/>
    <col min="5121" max="5121" width="8.33203125" style="268" customWidth="1"/>
    <col min="5122" max="5122" width="1.6640625" style="268" customWidth="1"/>
    <col min="5123" max="5124" width="5" style="268" customWidth="1"/>
    <col min="5125" max="5125" width="11.6640625" style="268" customWidth="1"/>
    <col min="5126" max="5126" width="9.1640625" style="268" customWidth="1"/>
    <col min="5127" max="5127" width="5" style="268" customWidth="1"/>
    <col min="5128" max="5128" width="77.83203125" style="268" customWidth="1"/>
    <col min="5129" max="5130" width="20" style="268" customWidth="1"/>
    <col min="5131" max="5131" width="1.6640625" style="268" customWidth="1"/>
    <col min="5132" max="5376" width="9.33203125" style="268"/>
    <col min="5377" max="5377" width="8.33203125" style="268" customWidth="1"/>
    <col min="5378" max="5378" width="1.6640625" style="268" customWidth="1"/>
    <col min="5379" max="5380" width="5" style="268" customWidth="1"/>
    <col min="5381" max="5381" width="11.6640625" style="268" customWidth="1"/>
    <col min="5382" max="5382" width="9.1640625" style="268" customWidth="1"/>
    <col min="5383" max="5383" width="5" style="268" customWidth="1"/>
    <col min="5384" max="5384" width="77.83203125" style="268" customWidth="1"/>
    <col min="5385" max="5386" width="20" style="268" customWidth="1"/>
    <col min="5387" max="5387" width="1.6640625" style="268" customWidth="1"/>
    <col min="5388" max="5632" width="9.33203125" style="268"/>
    <col min="5633" max="5633" width="8.33203125" style="268" customWidth="1"/>
    <col min="5634" max="5634" width="1.6640625" style="268" customWidth="1"/>
    <col min="5635" max="5636" width="5" style="268" customWidth="1"/>
    <col min="5637" max="5637" width="11.6640625" style="268" customWidth="1"/>
    <col min="5638" max="5638" width="9.1640625" style="268" customWidth="1"/>
    <col min="5639" max="5639" width="5" style="268" customWidth="1"/>
    <col min="5640" max="5640" width="77.83203125" style="268" customWidth="1"/>
    <col min="5641" max="5642" width="20" style="268" customWidth="1"/>
    <col min="5643" max="5643" width="1.6640625" style="268" customWidth="1"/>
    <col min="5644" max="5888" width="9.33203125" style="268"/>
    <col min="5889" max="5889" width="8.33203125" style="268" customWidth="1"/>
    <col min="5890" max="5890" width="1.6640625" style="268" customWidth="1"/>
    <col min="5891" max="5892" width="5" style="268" customWidth="1"/>
    <col min="5893" max="5893" width="11.6640625" style="268" customWidth="1"/>
    <col min="5894" max="5894" width="9.1640625" style="268" customWidth="1"/>
    <col min="5895" max="5895" width="5" style="268" customWidth="1"/>
    <col min="5896" max="5896" width="77.83203125" style="268" customWidth="1"/>
    <col min="5897" max="5898" width="20" style="268" customWidth="1"/>
    <col min="5899" max="5899" width="1.6640625" style="268" customWidth="1"/>
    <col min="5900" max="6144" width="9.33203125" style="268"/>
    <col min="6145" max="6145" width="8.33203125" style="268" customWidth="1"/>
    <col min="6146" max="6146" width="1.6640625" style="268" customWidth="1"/>
    <col min="6147" max="6148" width="5" style="268" customWidth="1"/>
    <col min="6149" max="6149" width="11.6640625" style="268" customWidth="1"/>
    <col min="6150" max="6150" width="9.1640625" style="268" customWidth="1"/>
    <col min="6151" max="6151" width="5" style="268" customWidth="1"/>
    <col min="6152" max="6152" width="77.83203125" style="268" customWidth="1"/>
    <col min="6153" max="6154" width="20" style="268" customWidth="1"/>
    <col min="6155" max="6155" width="1.6640625" style="268" customWidth="1"/>
    <col min="6156" max="6400" width="9.33203125" style="268"/>
    <col min="6401" max="6401" width="8.33203125" style="268" customWidth="1"/>
    <col min="6402" max="6402" width="1.6640625" style="268" customWidth="1"/>
    <col min="6403" max="6404" width="5" style="268" customWidth="1"/>
    <col min="6405" max="6405" width="11.6640625" style="268" customWidth="1"/>
    <col min="6406" max="6406" width="9.1640625" style="268" customWidth="1"/>
    <col min="6407" max="6407" width="5" style="268" customWidth="1"/>
    <col min="6408" max="6408" width="77.83203125" style="268" customWidth="1"/>
    <col min="6409" max="6410" width="20" style="268" customWidth="1"/>
    <col min="6411" max="6411" width="1.6640625" style="268" customWidth="1"/>
    <col min="6412" max="6656" width="9.33203125" style="268"/>
    <col min="6657" max="6657" width="8.33203125" style="268" customWidth="1"/>
    <col min="6658" max="6658" width="1.6640625" style="268" customWidth="1"/>
    <col min="6659" max="6660" width="5" style="268" customWidth="1"/>
    <col min="6661" max="6661" width="11.6640625" style="268" customWidth="1"/>
    <col min="6662" max="6662" width="9.1640625" style="268" customWidth="1"/>
    <col min="6663" max="6663" width="5" style="268" customWidth="1"/>
    <col min="6664" max="6664" width="77.83203125" style="268" customWidth="1"/>
    <col min="6665" max="6666" width="20" style="268" customWidth="1"/>
    <col min="6667" max="6667" width="1.6640625" style="268" customWidth="1"/>
    <col min="6668" max="6912" width="9.33203125" style="268"/>
    <col min="6913" max="6913" width="8.33203125" style="268" customWidth="1"/>
    <col min="6914" max="6914" width="1.6640625" style="268" customWidth="1"/>
    <col min="6915" max="6916" width="5" style="268" customWidth="1"/>
    <col min="6917" max="6917" width="11.6640625" style="268" customWidth="1"/>
    <col min="6918" max="6918" width="9.1640625" style="268" customWidth="1"/>
    <col min="6919" max="6919" width="5" style="268" customWidth="1"/>
    <col min="6920" max="6920" width="77.83203125" style="268" customWidth="1"/>
    <col min="6921" max="6922" width="20" style="268" customWidth="1"/>
    <col min="6923" max="6923" width="1.6640625" style="268" customWidth="1"/>
    <col min="6924" max="7168" width="9.33203125" style="268"/>
    <col min="7169" max="7169" width="8.33203125" style="268" customWidth="1"/>
    <col min="7170" max="7170" width="1.6640625" style="268" customWidth="1"/>
    <col min="7171" max="7172" width="5" style="268" customWidth="1"/>
    <col min="7173" max="7173" width="11.6640625" style="268" customWidth="1"/>
    <col min="7174" max="7174" width="9.1640625" style="268" customWidth="1"/>
    <col min="7175" max="7175" width="5" style="268" customWidth="1"/>
    <col min="7176" max="7176" width="77.83203125" style="268" customWidth="1"/>
    <col min="7177" max="7178" width="20" style="268" customWidth="1"/>
    <col min="7179" max="7179" width="1.6640625" style="268" customWidth="1"/>
    <col min="7180" max="7424" width="9.33203125" style="268"/>
    <col min="7425" max="7425" width="8.33203125" style="268" customWidth="1"/>
    <col min="7426" max="7426" width="1.6640625" style="268" customWidth="1"/>
    <col min="7427" max="7428" width="5" style="268" customWidth="1"/>
    <col min="7429" max="7429" width="11.6640625" style="268" customWidth="1"/>
    <col min="7430" max="7430" width="9.1640625" style="268" customWidth="1"/>
    <col min="7431" max="7431" width="5" style="268" customWidth="1"/>
    <col min="7432" max="7432" width="77.83203125" style="268" customWidth="1"/>
    <col min="7433" max="7434" width="20" style="268" customWidth="1"/>
    <col min="7435" max="7435" width="1.6640625" style="268" customWidth="1"/>
    <col min="7436" max="7680" width="9.33203125" style="268"/>
    <col min="7681" max="7681" width="8.33203125" style="268" customWidth="1"/>
    <col min="7682" max="7682" width="1.6640625" style="268" customWidth="1"/>
    <col min="7683" max="7684" width="5" style="268" customWidth="1"/>
    <col min="7685" max="7685" width="11.6640625" style="268" customWidth="1"/>
    <col min="7686" max="7686" width="9.1640625" style="268" customWidth="1"/>
    <col min="7687" max="7687" width="5" style="268" customWidth="1"/>
    <col min="7688" max="7688" width="77.83203125" style="268" customWidth="1"/>
    <col min="7689" max="7690" width="20" style="268" customWidth="1"/>
    <col min="7691" max="7691" width="1.6640625" style="268" customWidth="1"/>
    <col min="7692" max="7936" width="9.33203125" style="268"/>
    <col min="7937" max="7937" width="8.33203125" style="268" customWidth="1"/>
    <col min="7938" max="7938" width="1.6640625" style="268" customWidth="1"/>
    <col min="7939" max="7940" width="5" style="268" customWidth="1"/>
    <col min="7941" max="7941" width="11.6640625" style="268" customWidth="1"/>
    <col min="7942" max="7942" width="9.1640625" style="268" customWidth="1"/>
    <col min="7943" max="7943" width="5" style="268" customWidth="1"/>
    <col min="7944" max="7944" width="77.83203125" style="268" customWidth="1"/>
    <col min="7945" max="7946" width="20" style="268" customWidth="1"/>
    <col min="7947" max="7947" width="1.6640625" style="268" customWidth="1"/>
    <col min="7948" max="8192" width="9.33203125" style="268"/>
    <col min="8193" max="8193" width="8.33203125" style="268" customWidth="1"/>
    <col min="8194" max="8194" width="1.6640625" style="268" customWidth="1"/>
    <col min="8195" max="8196" width="5" style="268" customWidth="1"/>
    <col min="8197" max="8197" width="11.6640625" style="268" customWidth="1"/>
    <col min="8198" max="8198" width="9.1640625" style="268" customWidth="1"/>
    <col min="8199" max="8199" width="5" style="268" customWidth="1"/>
    <col min="8200" max="8200" width="77.83203125" style="268" customWidth="1"/>
    <col min="8201" max="8202" width="20" style="268" customWidth="1"/>
    <col min="8203" max="8203" width="1.6640625" style="268" customWidth="1"/>
    <col min="8204" max="8448" width="9.33203125" style="268"/>
    <col min="8449" max="8449" width="8.33203125" style="268" customWidth="1"/>
    <col min="8450" max="8450" width="1.6640625" style="268" customWidth="1"/>
    <col min="8451" max="8452" width="5" style="268" customWidth="1"/>
    <col min="8453" max="8453" width="11.6640625" style="268" customWidth="1"/>
    <col min="8454" max="8454" width="9.1640625" style="268" customWidth="1"/>
    <col min="8455" max="8455" width="5" style="268" customWidth="1"/>
    <col min="8456" max="8456" width="77.83203125" style="268" customWidth="1"/>
    <col min="8457" max="8458" width="20" style="268" customWidth="1"/>
    <col min="8459" max="8459" width="1.6640625" style="268" customWidth="1"/>
    <col min="8460" max="8704" width="9.33203125" style="268"/>
    <col min="8705" max="8705" width="8.33203125" style="268" customWidth="1"/>
    <col min="8706" max="8706" width="1.6640625" style="268" customWidth="1"/>
    <col min="8707" max="8708" width="5" style="268" customWidth="1"/>
    <col min="8709" max="8709" width="11.6640625" style="268" customWidth="1"/>
    <col min="8710" max="8710" width="9.1640625" style="268" customWidth="1"/>
    <col min="8711" max="8711" width="5" style="268" customWidth="1"/>
    <col min="8712" max="8712" width="77.83203125" style="268" customWidth="1"/>
    <col min="8713" max="8714" width="20" style="268" customWidth="1"/>
    <col min="8715" max="8715" width="1.6640625" style="268" customWidth="1"/>
    <col min="8716" max="8960" width="9.33203125" style="268"/>
    <col min="8961" max="8961" width="8.33203125" style="268" customWidth="1"/>
    <col min="8962" max="8962" width="1.6640625" style="268" customWidth="1"/>
    <col min="8963" max="8964" width="5" style="268" customWidth="1"/>
    <col min="8965" max="8965" width="11.6640625" style="268" customWidth="1"/>
    <col min="8966" max="8966" width="9.1640625" style="268" customWidth="1"/>
    <col min="8967" max="8967" width="5" style="268" customWidth="1"/>
    <col min="8968" max="8968" width="77.83203125" style="268" customWidth="1"/>
    <col min="8969" max="8970" width="20" style="268" customWidth="1"/>
    <col min="8971" max="8971" width="1.6640625" style="268" customWidth="1"/>
    <col min="8972" max="9216" width="9.33203125" style="268"/>
    <col min="9217" max="9217" width="8.33203125" style="268" customWidth="1"/>
    <col min="9218" max="9218" width="1.6640625" style="268" customWidth="1"/>
    <col min="9219" max="9220" width="5" style="268" customWidth="1"/>
    <col min="9221" max="9221" width="11.6640625" style="268" customWidth="1"/>
    <col min="9222" max="9222" width="9.1640625" style="268" customWidth="1"/>
    <col min="9223" max="9223" width="5" style="268" customWidth="1"/>
    <col min="9224" max="9224" width="77.83203125" style="268" customWidth="1"/>
    <col min="9225" max="9226" width="20" style="268" customWidth="1"/>
    <col min="9227" max="9227" width="1.6640625" style="268" customWidth="1"/>
    <col min="9228" max="9472" width="9.33203125" style="268"/>
    <col min="9473" max="9473" width="8.33203125" style="268" customWidth="1"/>
    <col min="9474" max="9474" width="1.6640625" style="268" customWidth="1"/>
    <col min="9475" max="9476" width="5" style="268" customWidth="1"/>
    <col min="9477" max="9477" width="11.6640625" style="268" customWidth="1"/>
    <col min="9478" max="9478" width="9.1640625" style="268" customWidth="1"/>
    <col min="9479" max="9479" width="5" style="268" customWidth="1"/>
    <col min="9480" max="9480" width="77.83203125" style="268" customWidth="1"/>
    <col min="9481" max="9482" width="20" style="268" customWidth="1"/>
    <col min="9483" max="9483" width="1.6640625" style="268" customWidth="1"/>
    <col min="9484" max="9728" width="9.33203125" style="268"/>
    <col min="9729" max="9729" width="8.33203125" style="268" customWidth="1"/>
    <col min="9730" max="9730" width="1.6640625" style="268" customWidth="1"/>
    <col min="9731" max="9732" width="5" style="268" customWidth="1"/>
    <col min="9733" max="9733" width="11.6640625" style="268" customWidth="1"/>
    <col min="9734" max="9734" width="9.1640625" style="268" customWidth="1"/>
    <col min="9735" max="9735" width="5" style="268" customWidth="1"/>
    <col min="9736" max="9736" width="77.83203125" style="268" customWidth="1"/>
    <col min="9737" max="9738" width="20" style="268" customWidth="1"/>
    <col min="9739" max="9739" width="1.6640625" style="268" customWidth="1"/>
    <col min="9740" max="9984" width="9.33203125" style="268"/>
    <col min="9985" max="9985" width="8.33203125" style="268" customWidth="1"/>
    <col min="9986" max="9986" width="1.6640625" style="268" customWidth="1"/>
    <col min="9987" max="9988" width="5" style="268" customWidth="1"/>
    <col min="9989" max="9989" width="11.6640625" style="268" customWidth="1"/>
    <col min="9990" max="9990" width="9.1640625" style="268" customWidth="1"/>
    <col min="9991" max="9991" width="5" style="268" customWidth="1"/>
    <col min="9992" max="9992" width="77.83203125" style="268" customWidth="1"/>
    <col min="9993" max="9994" width="20" style="268" customWidth="1"/>
    <col min="9995" max="9995" width="1.6640625" style="268" customWidth="1"/>
    <col min="9996" max="10240" width="9.33203125" style="268"/>
    <col min="10241" max="10241" width="8.33203125" style="268" customWidth="1"/>
    <col min="10242" max="10242" width="1.6640625" style="268" customWidth="1"/>
    <col min="10243" max="10244" width="5" style="268" customWidth="1"/>
    <col min="10245" max="10245" width="11.6640625" style="268" customWidth="1"/>
    <col min="10246" max="10246" width="9.1640625" style="268" customWidth="1"/>
    <col min="10247" max="10247" width="5" style="268" customWidth="1"/>
    <col min="10248" max="10248" width="77.83203125" style="268" customWidth="1"/>
    <col min="10249" max="10250" width="20" style="268" customWidth="1"/>
    <col min="10251" max="10251" width="1.6640625" style="268" customWidth="1"/>
    <col min="10252" max="10496" width="9.33203125" style="268"/>
    <col min="10497" max="10497" width="8.33203125" style="268" customWidth="1"/>
    <col min="10498" max="10498" width="1.6640625" style="268" customWidth="1"/>
    <col min="10499" max="10500" width="5" style="268" customWidth="1"/>
    <col min="10501" max="10501" width="11.6640625" style="268" customWidth="1"/>
    <col min="10502" max="10502" width="9.1640625" style="268" customWidth="1"/>
    <col min="10503" max="10503" width="5" style="268" customWidth="1"/>
    <col min="10504" max="10504" width="77.83203125" style="268" customWidth="1"/>
    <col min="10505" max="10506" width="20" style="268" customWidth="1"/>
    <col min="10507" max="10507" width="1.6640625" style="268" customWidth="1"/>
    <col min="10508" max="10752" width="9.33203125" style="268"/>
    <col min="10753" max="10753" width="8.33203125" style="268" customWidth="1"/>
    <col min="10754" max="10754" width="1.6640625" style="268" customWidth="1"/>
    <col min="10755" max="10756" width="5" style="268" customWidth="1"/>
    <col min="10757" max="10757" width="11.6640625" style="268" customWidth="1"/>
    <col min="10758" max="10758" width="9.1640625" style="268" customWidth="1"/>
    <col min="10759" max="10759" width="5" style="268" customWidth="1"/>
    <col min="10760" max="10760" width="77.83203125" style="268" customWidth="1"/>
    <col min="10761" max="10762" width="20" style="268" customWidth="1"/>
    <col min="10763" max="10763" width="1.6640625" style="268" customWidth="1"/>
    <col min="10764" max="11008" width="9.33203125" style="268"/>
    <col min="11009" max="11009" width="8.33203125" style="268" customWidth="1"/>
    <col min="11010" max="11010" width="1.6640625" style="268" customWidth="1"/>
    <col min="11011" max="11012" width="5" style="268" customWidth="1"/>
    <col min="11013" max="11013" width="11.6640625" style="268" customWidth="1"/>
    <col min="11014" max="11014" width="9.1640625" style="268" customWidth="1"/>
    <col min="11015" max="11015" width="5" style="268" customWidth="1"/>
    <col min="11016" max="11016" width="77.83203125" style="268" customWidth="1"/>
    <col min="11017" max="11018" width="20" style="268" customWidth="1"/>
    <col min="11019" max="11019" width="1.6640625" style="268" customWidth="1"/>
    <col min="11020" max="11264" width="9.33203125" style="268"/>
    <col min="11265" max="11265" width="8.33203125" style="268" customWidth="1"/>
    <col min="11266" max="11266" width="1.6640625" style="268" customWidth="1"/>
    <col min="11267" max="11268" width="5" style="268" customWidth="1"/>
    <col min="11269" max="11269" width="11.6640625" style="268" customWidth="1"/>
    <col min="11270" max="11270" width="9.1640625" style="268" customWidth="1"/>
    <col min="11271" max="11271" width="5" style="268" customWidth="1"/>
    <col min="11272" max="11272" width="77.83203125" style="268" customWidth="1"/>
    <col min="11273" max="11274" width="20" style="268" customWidth="1"/>
    <col min="11275" max="11275" width="1.6640625" style="268" customWidth="1"/>
    <col min="11276" max="11520" width="9.33203125" style="268"/>
    <col min="11521" max="11521" width="8.33203125" style="268" customWidth="1"/>
    <col min="11522" max="11522" width="1.6640625" style="268" customWidth="1"/>
    <col min="11523" max="11524" width="5" style="268" customWidth="1"/>
    <col min="11525" max="11525" width="11.6640625" style="268" customWidth="1"/>
    <col min="11526" max="11526" width="9.1640625" style="268" customWidth="1"/>
    <col min="11527" max="11527" width="5" style="268" customWidth="1"/>
    <col min="11528" max="11528" width="77.83203125" style="268" customWidth="1"/>
    <col min="11529" max="11530" width="20" style="268" customWidth="1"/>
    <col min="11531" max="11531" width="1.6640625" style="268" customWidth="1"/>
    <col min="11532" max="11776" width="9.33203125" style="268"/>
    <col min="11777" max="11777" width="8.33203125" style="268" customWidth="1"/>
    <col min="11778" max="11778" width="1.6640625" style="268" customWidth="1"/>
    <col min="11779" max="11780" width="5" style="268" customWidth="1"/>
    <col min="11781" max="11781" width="11.6640625" style="268" customWidth="1"/>
    <col min="11782" max="11782" width="9.1640625" style="268" customWidth="1"/>
    <col min="11783" max="11783" width="5" style="268" customWidth="1"/>
    <col min="11784" max="11784" width="77.83203125" style="268" customWidth="1"/>
    <col min="11785" max="11786" width="20" style="268" customWidth="1"/>
    <col min="11787" max="11787" width="1.6640625" style="268" customWidth="1"/>
    <col min="11788" max="12032" width="9.33203125" style="268"/>
    <col min="12033" max="12033" width="8.33203125" style="268" customWidth="1"/>
    <col min="12034" max="12034" width="1.6640625" style="268" customWidth="1"/>
    <col min="12035" max="12036" width="5" style="268" customWidth="1"/>
    <col min="12037" max="12037" width="11.6640625" style="268" customWidth="1"/>
    <col min="12038" max="12038" width="9.1640625" style="268" customWidth="1"/>
    <col min="12039" max="12039" width="5" style="268" customWidth="1"/>
    <col min="12040" max="12040" width="77.83203125" style="268" customWidth="1"/>
    <col min="12041" max="12042" width="20" style="268" customWidth="1"/>
    <col min="12043" max="12043" width="1.6640625" style="268" customWidth="1"/>
    <col min="12044" max="12288" width="9.33203125" style="268"/>
    <col min="12289" max="12289" width="8.33203125" style="268" customWidth="1"/>
    <col min="12290" max="12290" width="1.6640625" style="268" customWidth="1"/>
    <col min="12291" max="12292" width="5" style="268" customWidth="1"/>
    <col min="12293" max="12293" width="11.6640625" style="268" customWidth="1"/>
    <col min="12294" max="12294" width="9.1640625" style="268" customWidth="1"/>
    <col min="12295" max="12295" width="5" style="268" customWidth="1"/>
    <col min="12296" max="12296" width="77.83203125" style="268" customWidth="1"/>
    <col min="12297" max="12298" width="20" style="268" customWidth="1"/>
    <col min="12299" max="12299" width="1.6640625" style="268" customWidth="1"/>
    <col min="12300" max="12544" width="9.33203125" style="268"/>
    <col min="12545" max="12545" width="8.33203125" style="268" customWidth="1"/>
    <col min="12546" max="12546" width="1.6640625" style="268" customWidth="1"/>
    <col min="12547" max="12548" width="5" style="268" customWidth="1"/>
    <col min="12549" max="12549" width="11.6640625" style="268" customWidth="1"/>
    <col min="12550" max="12550" width="9.1640625" style="268" customWidth="1"/>
    <col min="12551" max="12551" width="5" style="268" customWidth="1"/>
    <col min="12552" max="12552" width="77.83203125" style="268" customWidth="1"/>
    <col min="12553" max="12554" width="20" style="268" customWidth="1"/>
    <col min="12555" max="12555" width="1.6640625" style="268" customWidth="1"/>
    <col min="12556" max="12800" width="9.33203125" style="268"/>
    <col min="12801" max="12801" width="8.33203125" style="268" customWidth="1"/>
    <col min="12802" max="12802" width="1.6640625" style="268" customWidth="1"/>
    <col min="12803" max="12804" width="5" style="268" customWidth="1"/>
    <col min="12805" max="12805" width="11.6640625" style="268" customWidth="1"/>
    <col min="12806" max="12806" width="9.1640625" style="268" customWidth="1"/>
    <col min="12807" max="12807" width="5" style="268" customWidth="1"/>
    <col min="12808" max="12808" width="77.83203125" style="268" customWidth="1"/>
    <col min="12809" max="12810" width="20" style="268" customWidth="1"/>
    <col min="12811" max="12811" width="1.6640625" style="268" customWidth="1"/>
    <col min="12812" max="13056" width="9.33203125" style="268"/>
    <col min="13057" max="13057" width="8.33203125" style="268" customWidth="1"/>
    <col min="13058" max="13058" width="1.6640625" style="268" customWidth="1"/>
    <col min="13059" max="13060" width="5" style="268" customWidth="1"/>
    <col min="13061" max="13061" width="11.6640625" style="268" customWidth="1"/>
    <col min="13062" max="13062" width="9.1640625" style="268" customWidth="1"/>
    <col min="13063" max="13063" width="5" style="268" customWidth="1"/>
    <col min="13064" max="13064" width="77.83203125" style="268" customWidth="1"/>
    <col min="13065" max="13066" width="20" style="268" customWidth="1"/>
    <col min="13067" max="13067" width="1.6640625" style="268" customWidth="1"/>
    <col min="13068" max="13312" width="9.33203125" style="268"/>
    <col min="13313" max="13313" width="8.33203125" style="268" customWidth="1"/>
    <col min="13314" max="13314" width="1.6640625" style="268" customWidth="1"/>
    <col min="13315" max="13316" width="5" style="268" customWidth="1"/>
    <col min="13317" max="13317" width="11.6640625" style="268" customWidth="1"/>
    <col min="13318" max="13318" width="9.1640625" style="268" customWidth="1"/>
    <col min="13319" max="13319" width="5" style="268" customWidth="1"/>
    <col min="13320" max="13320" width="77.83203125" style="268" customWidth="1"/>
    <col min="13321" max="13322" width="20" style="268" customWidth="1"/>
    <col min="13323" max="13323" width="1.6640625" style="268" customWidth="1"/>
    <col min="13324" max="13568" width="9.33203125" style="268"/>
    <col min="13569" max="13569" width="8.33203125" style="268" customWidth="1"/>
    <col min="13570" max="13570" width="1.6640625" style="268" customWidth="1"/>
    <col min="13571" max="13572" width="5" style="268" customWidth="1"/>
    <col min="13573" max="13573" width="11.6640625" style="268" customWidth="1"/>
    <col min="13574" max="13574" width="9.1640625" style="268" customWidth="1"/>
    <col min="13575" max="13575" width="5" style="268" customWidth="1"/>
    <col min="13576" max="13576" width="77.83203125" style="268" customWidth="1"/>
    <col min="13577" max="13578" width="20" style="268" customWidth="1"/>
    <col min="13579" max="13579" width="1.6640625" style="268" customWidth="1"/>
    <col min="13580" max="13824" width="9.33203125" style="268"/>
    <col min="13825" max="13825" width="8.33203125" style="268" customWidth="1"/>
    <col min="13826" max="13826" width="1.6640625" style="268" customWidth="1"/>
    <col min="13827" max="13828" width="5" style="268" customWidth="1"/>
    <col min="13829" max="13829" width="11.6640625" style="268" customWidth="1"/>
    <col min="13830" max="13830" width="9.1640625" style="268" customWidth="1"/>
    <col min="13831" max="13831" width="5" style="268" customWidth="1"/>
    <col min="13832" max="13832" width="77.83203125" style="268" customWidth="1"/>
    <col min="13833" max="13834" width="20" style="268" customWidth="1"/>
    <col min="13835" max="13835" width="1.6640625" style="268" customWidth="1"/>
    <col min="13836" max="14080" width="9.33203125" style="268"/>
    <col min="14081" max="14081" width="8.33203125" style="268" customWidth="1"/>
    <col min="14082" max="14082" width="1.6640625" style="268" customWidth="1"/>
    <col min="14083" max="14084" width="5" style="268" customWidth="1"/>
    <col min="14085" max="14085" width="11.6640625" style="268" customWidth="1"/>
    <col min="14086" max="14086" width="9.1640625" style="268" customWidth="1"/>
    <col min="14087" max="14087" width="5" style="268" customWidth="1"/>
    <col min="14088" max="14088" width="77.83203125" style="268" customWidth="1"/>
    <col min="14089" max="14090" width="20" style="268" customWidth="1"/>
    <col min="14091" max="14091" width="1.6640625" style="268" customWidth="1"/>
    <col min="14092" max="14336" width="9.33203125" style="268"/>
    <col min="14337" max="14337" width="8.33203125" style="268" customWidth="1"/>
    <col min="14338" max="14338" width="1.6640625" style="268" customWidth="1"/>
    <col min="14339" max="14340" width="5" style="268" customWidth="1"/>
    <col min="14341" max="14341" width="11.6640625" style="268" customWidth="1"/>
    <col min="14342" max="14342" width="9.1640625" style="268" customWidth="1"/>
    <col min="14343" max="14343" width="5" style="268" customWidth="1"/>
    <col min="14344" max="14344" width="77.83203125" style="268" customWidth="1"/>
    <col min="14345" max="14346" width="20" style="268" customWidth="1"/>
    <col min="14347" max="14347" width="1.6640625" style="268" customWidth="1"/>
    <col min="14348" max="14592" width="9.33203125" style="268"/>
    <col min="14593" max="14593" width="8.33203125" style="268" customWidth="1"/>
    <col min="14594" max="14594" width="1.6640625" style="268" customWidth="1"/>
    <col min="14595" max="14596" width="5" style="268" customWidth="1"/>
    <col min="14597" max="14597" width="11.6640625" style="268" customWidth="1"/>
    <col min="14598" max="14598" width="9.1640625" style="268" customWidth="1"/>
    <col min="14599" max="14599" width="5" style="268" customWidth="1"/>
    <col min="14600" max="14600" width="77.83203125" style="268" customWidth="1"/>
    <col min="14601" max="14602" width="20" style="268" customWidth="1"/>
    <col min="14603" max="14603" width="1.6640625" style="268" customWidth="1"/>
    <col min="14604" max="14848" width="9.33203125" style="268"/>
    <col min="14849" max="14849" width="8.33203125" style="268" customWidth="1"/>
    <col min="14850" max="14850" width="1.6640625" style="268" customWidth="1"/>
    <col min="14851" max="14852" width="5" style="268" customWidth="1"/>
    <col min="14853" max="14853" width="11.6640625" style="268" customWidth="1"/>
    <col min="14854" max="14854" width="9.1640625" style="268" customWidth="1"/>
    <col min="14855" max="14855" width="5" style="268" customWidth="1"/>
    <col min="14856" max="14856" width="77.83203125" style="268" customWidth="1"/>
    <col min="14857" max="14858" width="20" style="268" customWidth="1"/>
    <col min="14859" max="14859" width="1.6640625" style="268" customWidth="1"/>
    <col min="14860" max="15104" width="9.33203125" style="268"/>
    <col min="15105" max="15105" width="8.33203125" style="268" customWidth="1"/>
    <col min="15106" max="15106" width="1.6640625" style="268" customWidth="1"/>
    <col min="15107" max="15108" width="5" style="268" customWidth="1"/>
    <col min="15109" max="15109" width="11.6640625" style="268" customWidth="1"/>
    <col min="15110" max="15110" width="9.1640625" style="268" customWidth="1"/>
    <col min="15111" max="15111" width="5" style="268" customWidth="1"/>
    <col min="15112" max="15112" width="77.83203125" style="268" customWidth="1"/>
    <col min="15113" max="15114" width="20" style="268" customWidth="1"/>
    <col min="15115" max="15115" width="1.6640625" style="268" customWidth="1"/>
    <col min="15116" max="15360" width="9.33203125" style="268"/>
    <col min="15361" max="15361" width="8.33203125" style="268" customWidth="1"/>
    <col min="15362" max="15362" width="1.6640625" style="268" customWidth="1"/>
    <col min="15363" max="15364" width="5" style="268" customWidth="1"/>
    <col min="15365" max="15365" width="11.6640625" style="268" customWidth="1"/>
    <col min="15366" max="15366" width="9.1640625" style="268" customWidth="1"/>
    <col min="15367" max="15367" width="5" style="268" customWidth="1"/>
    <col min="15368" max="15368" width="77.83203125" style="268" customWidth="1"/>
    <col min="15369" max="15370" width="20" style="268" customWidth="1"/>
    <col min="15371" max="15371" width="1.6640625" style="268" customWidth="1"/>
    <col min="15372" max="15616" width="9.33203125" style="268"/>
    <col min="15617" max="15617" width="8.33203125" style="268" customWidth="1"/>
    <col min="15618" max="15618" width="1.6640625" style="268" customWidth="1"/>
    <col min="15619" max="15620" width="5" style="268" customWidth="1"/>
    <col min="15621" max="15621" width="11.6640625" style="268" customWidth="1"/>
    <col min="15622" max="15622" width="9.1640625" style="268" customWidth="1"/>
    <col min="15623" max="15623" width="5" style="268" customWidth="1"/>
    <col min="15624" max="15624" width="77.83203125" style="268" customWidth="1"/>
    <col min="15625" max="15626" width="20" style="268" customWidth="1"/>
    <col min="15627" max="15627" width="1.6640625" style="268" customWidth="1"/>
    <col min="15628" max="15872" width="9.33203125" style="268"/>
    <col min="15873" max="15873" width="8.33203125" style="268" customWidth="1"/>
    <col min="15874" max="15874" width="1.6640625" style="268" customWidth="1"/>
    <col min="15875" max="15876" width="5" style="268" customWidth="1"/>
    <col min="15877" max="15877" width="11.6640625" style="268" customWidth="1"/>
    <col min="15878" max="15878" width="9.1640625" style="268" customWidth="1"/>
    <col min="15879" max="15879" width="5" style="268" customWidth="1"/>
    <col min="15880" max="15880" width="77.83203125" style="268" customWidth="1"/>
    <col min="15881" max="15882" width="20" style="268" customWidth="1"/>
    <col min="15883" max="15883" width="1.6640625" style="268" customWidth="1"/>
    <col min="15884" max="16128" width="9.33203125" style="268"/>
    <col min="16129" max="16129" width="8.33203125" style="268" customWidth="1"/>
    <col min="16130" max="16130" width="1.6640625" style="268" customWidth="1"/>
    <col min="16131" max="16132" width="5" style="268" customWidth="1"/>
    <col min="16133" max="16133" width="11.6640625" style="268" customWidth="1"/>
    <col min="16134" max="16134" width="9.1640625" style="268" customWidth="1"/>
    <col min="16135" max="16135" width="5" style="268" customWidth="1"/>
    <col min="16136" max="16136" width="77.83203125" style="268" customWidth="1"/>
    <col min="16137" max="16138" width="20" style="268" customWidth="1"/>
    <col min="16139" max="16139" width="1.6640625" style="268" customWidth="1"/>
    <col min="16140" max="16384" width="9.33203125" style="268"/>
  </cols>
  <sheetData>
    <row r="1" spans="2:11" ht="37.5" customHeight="1"/>
    <row r="2" spans="2:1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274" customFormat="1" ht="45" customHeight="1">
      <c r="B3" s="272"/>
      <c r="C3" s="392" t="s">
        <v>548</v>
      </c>
      <c r="D3" s="392"/>
      <c r="E3" s="392"/>
      <c r="F3" s="392"/>
      <c r="G3" s="392"/>
      <c r="H3" s="392"/>
      <c r="I3" s="392"/>
      <c r="J3" s="392"/>
      <c r="K3" s="273"/>
    </row>
    <row r="4" spans="2:11" ht="25.5" customHeight="1">
      <c r="B4" s="275"/>
      <c r="C4" s="393" t="s">
        <v>549</v>
      </c>
      <c r="D4" s="393"/>
      <c r="E4" s="393"/>
      <c r="F4" s="393"/>
      <c r="G4" s="393"/>
      <c r="H4" s="393"/>
      <c r="I4" s="393"/>
      <c r="J4" s="393"/>
      <c r="K4" s="276"/>
    </row>
    <row r="5" spans="2:11" ht="5.25" customHeight="1">
      <c r="B5" s="275"/>
      <c r="C5" s="277"/>
      <c r="D5" s="277"/>
      <c r="E5" s="277"/>
      <c r="F5" s="277"/>
      <c r="G5" s="277"/>
      <c r="H5" s="277"/>
      <c r="I5" s="277"/>
      <c r="J5" s="277"/>
      <c r="K5" s="276"/>
    </row>
    <row r="6" spans="2:11" ht="15" customHeight="1">
      <c r="B6" s="275"/>
      <c r="C6" s="391" t="s">
        <v>550</v>
      </c>
      <c r="D6" s="391"/>
      <c r="E6" s="391"/>
      <c r="F6" s="391"/>
      <c r="G6" s="391"/>
      <c r="H6" s="391"/>
      <c r="I6" s="391"/>
      <c r="J6" s="391"/>
      <c r="K6" s="276"/>
    </row>
    <row r="7" spans="2:11" ht="15" customHeight="1">
      <c r="B7" s="278"/>
      <c r="C7" s="391" t="s">
        <v>551</v>
      </c>
      <c r="D7" s="391"/>
      <c r="E7" s="391"/>
      <c r="F7" s="391"/>
      <c r="G7" s="391"/>
      <c r="H7" s="391"/>
      <c r="I7" s="391"/>
      <c r="J7" s="391"/>
      <c r="K7" s="276"/>
    </row>
    <row r="8" spans="2:11" ht="12.75" customHeight="1">
      <c r="B8" s="278"/>
      <c r="C8" s="279"/>
      <c r="D8" s="279"/>
      <c r="E8" s="279"/>
      <c r="F8" s="279"/>
      <c r="G8" s="279"/>
      <c r="H8" s="279"/>
      <c r="I8" s="279"/>
      <c r="J8" s="279"/>
      <c r="K8" s="276"/>
    </row>
    <row r="9" spans="2:11" ht="15" customHeight="1">
      <c r="B9" s="278"/>
      <c r="C9" s="391" t="s">
        <v>552</v>
      </c>
      <c r="D9" s="391"/>
      <c r="E9" s="391"/>
      <c r="F9" s="391"/>
      <c r="G9" s="391"/>
      <c r="H9" s="391"/>
      <c r="I9" s="391"/>
      <c r="J9" s="391"/>
      <c r="K9" s="276"/>
    </row>
    <row r="10" spans="2:11" ht="15" customHeight="1">
      <c r="B10" s="278"/>
      <c r="C10" s="279"/>
      <c r="D10" s="391" t="s">
        <v>553</v>
      </c>
      <c r="E10" s="391"/>
      <c r="F10" s="391"/>
      <c r="G10" s="391"/>
      <c r="H10" s="391"/>
      <c r="I10" s="391"/>
      <c r="J10" s="391"/>
      <c r="K10" s="276"/>
    </row>
    <row r="11" spans="2:11" ht="15" customHeight="1">
      <c r="B11" s="278"/>
      <c r="C11" s="280"/>
      <c r="D11" s="391" t="s">
        <v>554</v>
      </c>
      <c r="E11" s="391"/>
      <c r="F11" s="391"/>
      <c r="G11" s="391"/>
      <c r="H11" s="391"/>
      <c r="I11" s="391"/>
      <c r="J11" s="391"/>
      <c r="K11" s="276"/>
    </row>
    <row r="12" spans="2:11" ht="12.75" customHeight="1">
      <c r="B12" s="278"/>
      <c r="C12" s="280"/>
      <c r="D12" s="280"/>
      <c r="E12" s="280"/>
      <c r="F12" s="280"/>
      <c r="G12" s="280"/>
      <c r="H12" s="280"/>
      <c r="I12" s="280"/>
      <c r="J12" s="280"/>
      <c r="K12" s="276"/>
    </row>
    <row r="13" spans="2:11" ht="15" customHeight="1">
      <c r="B13" s="278"/>
      <c r="C13" s="280"/>
      <c r="D13" s="391" t="s">
        <v>555</v>
      </c>
      <c r="E13" s="391"/>
      <c r="F13" s="391"/>
      <c r="G13" s="391"/>
      <c r="H13" s="391"/>
      <c r="I13" s="391"/>
      <c r="J13" s="391"/>
      <c r="K13" s="276"/>
    </row>
    <row r="14" spans="2:11" ht="15" customHeight="1">
      <c r="B14" s="278"/>
      <c r="C14" s="280"/>
      <c r="D14" s="391" t="s">
        <v>556</v>
      </c>
      <c r="E14" s="391"/>
      <c r="F14" s="391"/>
      <c r="G14" s="391"/>
      <c r="H14" s="391"/>
      <c r="I14" s="391"/>
      <c r="J14" s="391"/>
      <c r="K14" s="276"/>
    </row>
    <row r="15" spans="2:11" ht="15" customHeight="1">
      <c r="B15" s="278"/>
      <c r="C15" s="280"/>
      <c r="D15" s="391" t="s">
        <v>557</v>
      </c>
      <c r="E15" s="391"/>
      <c r="F15" s="391"/>
      <c r="G15" s="391"/>
      <c r="H15" s="391"/>
      <c r="I15" s="391"/>
      <c r="J15" s="391"/>
      <c r="K15" s="276"/>
    </row>
    <row r="16" spans="2:11" ht="15" customHeight="1">
      <c r="B16" s="278"/>
      <c r="C16" s="280"/>
      <c r="D16" s="280"/>
      <c r="E16" s="281" t="s">
        <v>79</v>
      </c>
      <c r="F16" s="391" t="s">
        <v>558</v>
      </c>
      <c r="G16" s="391"/>
      <c r="H16" s="391"/>
      <c r="I16" s="391"/>
      <c r="J16" s="391"/>
      <c r="K16" s="276"/>
    </row>
    <row r="17" spans="2:11" ht="15" customHeight="1">
      <c r="B17" s="278"/>
      <c r="C17" s="280"/>
      <c r="D17" s="280"/>
      <c r="E17" s="281" t="s">
        <v>559</v>
      </c>
      <c r="F17" s="391" t="s">
        <v>560</v>
      </c>
      <c r="G17" s="391"/>
      <c r="H17" s="391"/>
      <c r="I17" s="391"/>
      <c r="J17" s="391"/>
      <c r="K17" s="276"/>
    </row>
    <row r="18" spans="2:11" ht="15" customHeight="1">
      <c r="B18" s="278"/>
      <c r="C18" s="280"/>
      <c r="D18" s="280"/>
      <c r="E18" s="281" t="s">
        <v>561</v>
      </c>
      <c r="F18" s="391" t="s">
        <v>562</v>
      </c>
      <c r="G18" s="391"/>
      <c r="H18" s="391"/>
      <c r="I18" s="391"/>
      <c r="J18" s="391"/>
      <c r="K18" s="276"/>
    </row>
    <row r="19" spans="2:11" ht="15" customHeight="1">
      <c r="B19" s="278"/>
      <c r="C19" s="280"/>
      <c r="D19" s="280"/>
      <c r="E19" s="281" t="s">
        <v>563</v>
      </c>
      <c r="F19" s="391" t="s">
        <v>508</v>
      </c>
      <c r="G19" s="391"/>
      <c r="H19" s="391"/>
      <c r="I19" s="391"/>
      <c r="J19" s="391"/>
      <c r="K19" s="276"/>
    </row>
    <row r="20" spans="2:11" ht="15" customHeight="1">
      <c r="B20" s="278"/>
      <c r="C20" s="280"/>
      <c r="D20" s="280"/>
      <c r="E20" s="281" t="s">
        <v>564</v>
      </c>
      <c r="F20" s="391" t="s">
        <v>565</v>
      </c>
      <c r="G20" s="391"/>
      <c r="H20" s="391"/>
      <c r="I20" s="391"/>
      <c r="J20" s="391"/>
      <c r="K20" s="276"/>
    </row>
    <row r="21" spans="2:11" ht="15" customHeight="1">
      <c r="B21" s="278"/>
      <c r="C21" s="280"/>
      <c r="D21" s="280"/>
      <c r="E21" s="281" t="s">
        <v>566</v>
      </c>
      <c r="F21" s="391" t="s">
        <v>567</v>
      </c>
      <c r="G21" s="391"/>
      <c r="H21" s="391"/>
      <c r="I21" s="391"/>
      <c r="J21" s="391"/>
      <c r="K21" s="276"/>
    </row>
    <row r="22" spans="2:11" ht="12.75" customHeight="1">
      <c r="B22" s="278"/>
      <c r="C22" s="280"/>
      <c r="D22" s="280"/>
      <c r="E22" s="280"/>
      <c r="F22" s="280"/>
      <c r="G22" s="280"/>
      <c r="H22" s="280"/>
      <c r="I22" s="280"/>
      <c r="J22" s="280"/>
      <c r="K22" s="276"/>
    </row>
    <row r="23" spans="2:11" ht="15" customHeight="1">
      <c r="B23" s="278"/>
      <c r="C23" s="391" t="s">
        <v>568</v>
      </c>
      <c r="D23" s="391"/>
      <c r="E23" s="391"/>
      <c r="F23" s="391"/>
      <c r="G23" s="391"/>
      <c r="H23" s="391"/>
      <c r="I23" s="391"/>
      <c r="J23" s="391"/>
      <c r="K23" s="276"/>
    </row>
    <row r="24" spans="2:11" ht="15" customHeight="1">
      <c r="B24" s="278"/>
      <c r="C24" s="391" t="s">
        <v>569</v>
      </c>
      <c r="D24" s="391"/>
      <c r="E24" s="391"/>
      <c r="F24" s="391"/>
      <c r="G24" s="391"/>
      <c r="H24" s="391"/>
      <c r="I24" s="391"/>
      <c r="J24" s="391"/>
      <c r="K24" s="276"/>
    </row>
    <row r="25" spans="2:11" ht="15" customHeight="1">
      <c r="B25" s="278"/>
      <c r="C25" s="279"/>
      <c r="D25" s="391" t="s">
        <v>570</v>
      </c>
      <c r="E25" s="391"/>
      <c r="F25" s="391"/>
      <c r="G25" s="391"/>
      <c r="H25" s="391"/>
      <c r="I25" s="391"/>
      <c r="J25" s="391"/>
      <c r="K25" s="276"/>
    </row>
    <row r="26" spans="2:11" ht="15" customHeight="1">
      <c r="B26" s="278"/>
      <c r="C26" s="280"/>
      <c r="D26" s="391" t="s">
        <v>571</v>
      </c>
      <c r="E26" s="391"/>
      <c r="F26" s="391"/>
      <c r="G26" s="391"/>
      <c r="H26" s="391"/>
      <c r="I26" s="391"/>
      <c r="J26" s="391"/>
      <c r="K26" s="276"/>
    </row>
    <row r="27" spans="2:11" ht="12.75" customHeight="1">
      <c r="B27" s="278"/>
      <c r="C27" s="280"/>
      <c r="D27" s="280"/>
      <c r="E27" s="280"/>
      <c r="F27" s="280"/>
      <c r="G27" s="280"/>
      <c r="H27" s="280"/>
      <c r="I27" s="280"/>
      <c r="J27" s="280"/>
      <c r="K27" s="276"/>
    </row>
    <row r="28" spans="2:11" ht="15" customHeight="1">
      <c r="B28" s="278"/>
      <c r="C28" s="280"/>
      <c r="D28" s="391" t="s">
        <v>572</v>
      </c>
      <c r="E28" s="391"/>
      <c r="F28" s="391"/>
      <c r="G28" s="391"/>
      <c r="H28" s="391"/>
      <c r="I28" s="391"/>
      <c r="J28" s="391"/>
      <c r="K28" s="276"/>
    </row>
    <row r="29" spans="2:11" ht="15" customHeight="1">
      <c r="B29" s="278"/>
      <c r="C29" s="280"/>
      <c r="D29" s="391" t="s">
        <v>573</v>
      </c>
      <c r="E29" s="391"/>
      <c r="F29" s="391"/>
      <c r="G29" s="391"/>
      <c r="H29" s="391"/>
      <c r="I29" s="391"/>
      <c r="J29" s="391"/>
      <c r="K29" s="276"/>
    </row>
    <row r="30" spans="2:11" ht="12.75" customHeight="1">
      <c r="B30" s="278"/>
      <c r="C30" s="280"/>
      <c r="D30" s="280"/>
      <c r="E30" s="280"/>
      <c r="F30" s="280"/>
      <c r="G30" s="280"/>
      <c r="H30" s="280"/>
      <c r="I30" s="280"/>
      <c r="J30" s="280"/>
      <c r="K30" s="276"/>
    </row>
    <row r="31" spans="2:11" ht="15" customHeight="1">
      <c r="B31" s="278"/>
      <c r="C31" s="280"/>
      <c r="D31" s="391" t="s">
        <v>574</v>
      </c>
      <c r="E31" s="391"/>
      <c r="F31" s="391"/>
      <c r="G31" s="391"/>
      <c r="H31" s="391"/>
      <c r="I31" s="391"/>
      <c r="J31" s="391"/>
      <c r="K31" s="276"/>
    </row>
    <row r="32" spans="2:11" ht="15" customHeight="1">
      <c r="B32" s="278"/>
      <c r="C32" s="280"/>
      <c r="D32" s="391" t="s">
        <v>575</v>
      </c>
      <c r="E32" s="391"/>
      <c r="F32" s="391"/>
      <c r="G32" s="391"/>
      <c r="H32" s="391"/>
      <c r="I32" s="391"/>
      <c r="J32" s="391"/>
      <c r="K32" s="276"/>
    </row>
    <row r="33" spans="2:11" ht="15" customHeight="1">
      <c r="B33" s="278"/>
      <c r="C33" s="280"/>
      <c r="D33" s="391" t="s">
        <v>576</v>
      </c>
      <c r="E33" s="391"/>
      <c r="F33" s="391"/>
      <c r="G33" s="391"/>
      <c r="H33" s="391"/>
      <c r="I33" s="391"/>
      <c r="J33" s="391"/>
      <c r="K33" s="276"/>
    </row>
    <row r="34" spans="2:11" ht="15" customHeight="1">
      <c r="B34" s="278"/>
      <c r="C34" s="280"/>
      <c r="D34" s="279"/>
      <c r="E34" s="282" t="s">
        <v>107</v>
      </c>
      <c r="F34" s="279"/>
      <c r="G34" s="391" t="s">
        <v>577</v>
      </c>
      <c r="H34" s="391"/>
      <c r="I34" s="391"/>
      <c r="J34" s="391"/>
      <c r="K34" s="276"/>
    </row>
    <row r="35" spans="2:11" ht="30.75" customHeight="1">
      <c r="B35" s="278"/>
      <c r="C35" s="280"/>
      <c r="D35" s="279"/>
      <c r="E35" s="282" t="s">
        <v>578</v>
      </c>
      <c r="F35" s="279"/>
      <c r="G35" s="391" t="s">
        <v>579</v>
      </c>
      <c r="H35" s="391"/>
      <c r="I35" s="391"/>
      <c r="J35" s="391"/>
      <c r="K35" s="276"/>
    </row>
    <row r="36" spans="2:11" ht="15" customHeight="1">
      <c r="B36" s="278"/>
      <c r="C36" s="280"/>
      <c r="D36" s="279"/>
      <c r="E36" s="282" t="s">
        <v>54</v>
      </c>
      <c r="F36" s="279"/>
      <c r="G36" s="391" t="s">
        <v>580</v>
      </c>
      <c r="H36" s="391"/>
      <c r="I36" s="391"/>
      <c r="J36" s="391"/>
      <c r="K36" s="276"/>
    </row>
    <row r="37" spans="2:11" ht="15" customHeight="1">
      <c r="B37" s="278"/>
      <c r="C37" s="280"/>
      <c r="D37" s="279"/>
      <c r="E37" s="282" t="s">
        <v>108</v>
      </c>
      <c r="F37" s="279"/>
      <c r="G37" s="391" t="s">
        <v>581</v>
      </c>
      <c r="H37" s="391"/>
      <c r="I37" s="391"/>
      <c r="J37" s="391"/>
      <c r="K37" s="276"/>
    </row>
    <row r="38" spans="2:11" ht="15" customHeight="1">
      <c r="B38" s="278"/>
      <c r="C38" s="280"/>
      <c r="D38" s="279"/>
      <c r="E38" s="282" t="s">
        <v>109</v>
      </c>
      <c r="F38" s="279"/>
      <c r="G38" s="391" t="s">
        <v>582</v>
      </c>
      <c r="H38" s="391"/>
      <c r="I38" s="391"/>
      <c r="J38" s="391"/>
      <c r="K38" s="276"/>
    </row>
    <row r="39" spans="2:11" ht="15" customHeight="1">
      <c r="B39" s="278"/>
      <c r="C39" s="280"/>
      <c r="D39" s="279"/>
      <c r="E39" s="282" t="s">
        <v>110</v>
      </c>
      <c r="F39" s="279"/>
      <c r="G39" s="391" t="s">
        <v>583</v>
      </c>
      <c r="H39" s="391"/>
      <c r="I39" s="391"/>
      <c r="J39" s="391"/>
      <c r="K39" s="276"/>
    </row>
    <row r="40" spans="2:11" ht="15" customHeight="1">
      <c r="B40" s="278"/>
      <c r="C40" s="280"/>
      <c r="D40" s="279"/>
      <c r="E40" s="282" t="s">
        <v>584</v>
      </c>
      <c r="F40" s="279"/>
      <c r="G40" s="391" t="s">
        <v>585</v>
      </c>
      <c r="H40" s="391"/>
      <c r="I40" s="391"/>
      <c r="J40" s="391"/>
      <c r="K40" s="276"/>
    </row>
    <row r="41" spans="2:11" ht="15" customHeight="1">
      <c r="B41" s="278"/>
      <c r="C41" s="280"/>
      <c r="D41" s="279"/>
      <c r="E41" s="282"/>
      <c r="F41" s="279"/>
      <c r="G41" s="391" t="s">
        <v>586</v>
      </c>
      <c r="H41" s="391"/>
      <c r="I41" s="391"/>
      <c r="J41" s="391"/>
      <c r="K41" s="276"/>
    </row>
    <row r="42" spans="2:11" ht="15" customHeight="1">
      <c r="B42" s="278"/>
      <c r="C42" s="280"/>
      <c r="D42" s="279"/>
      <c r="E42" s="282" t="s">
        <v>587</v>
      </c>
      <c r="F42" s="279"/>
      <c r="G42" s="391" t="s">
        <v>588</v>
      </c>
      <c r="H42" s="391"/>
      <c r="I42" s="391"/>
      <c r="J42" s="391"/>
      <c r="K42" s="276"/>
    </row>
    <row r="43" spans="2:11" ht="15" customHeight="1">
      <c r="B43" s="278"/>
      <c r="C43" s="280"/>
      <c r="D43" s="279"/>
      <c r="E43" s="282" t="s">
        <v>112</v>
      </c>
      <c r="F43" s="279"/>
      <c r="G43" s="391" t="s">
        <v>589</v>
      </c>
      <c r="H43" s="391"/>
      <c r="I43" s="391"/>
      <c r="J43" s="391"/>
      <c r="K43" s="276"/>
    </row>
    <row r="44" spans="2:11" ht="12.75" customHeight="1">
      <c r="B44" s="278"/>
      <c r="C44" s="280"/>
      <c r="D44" s="279"/>
      <c r="E44" s="279"/>
      <c r="F44" s="279"/>
      <c r="G44" s="279"/>
      <c r="H44" s="279"/>
      <c r="I44" s="279"/>
      <c r="J44" s="279"/>
      <c r="K44" s="276"/>
    </row>
    <row r="45" spans="2:11" ht="15" customHeight="1">
      <c r="B45" s="278"/>
      <c r="C45" s="280"/>
      <c r="D45" s="391" t="s">
        <v>590</v>
      </c>
      <c r="E45" s="391"/>
      <c r="F45" s="391"/>
      <c r="G45" s="391"/>
      <c r="H45" s="391"/>
      <c r="I45" s="391"/>
      <c r="J45" s="391"/>
      <c r="K45" s="276"/>
    </row>
    <row r="46" spans="2:11" ht="15" customHeight="1">
      <c r="B46" s="278"/>
      <c r="C46" s="280"/>
      <c r="D46" s="280"/>
      <c r="E46" s="391" t="s">
        <v>591</v>
      </c>
      <c r="F46" s="391"/>
      <c r="G46" s="391"/>
      <c r="H46" s="391"/>
      <c r="I46" s="391"/>
      <c r="J46" s="391"/>
      <c r="K46" s="276"/>
    </row>
    <row r="47" spans="2:11" ht="15" customHeight="1">
      <c r="B47" s="278"/>
      <c r="C47" s="280"/>
      <c r="D47" s="280"/>
      <c r="E47" s="391" t="s">
        <v>592</v>
      </c>
      <c r="F47" s="391"/>
      <c r="G47" s="391"/>
      <c r="H47" s="391"/>
      <c r="I47" s="391"/>
      <c r="J47" s="391"/>
      <c r="K47" s="276"/>
    </row>
    <row r="48" spans="2:11" ht="15" customHeight="1">
      <c r="B48" s="278"/>
      <c r="C48" s="280"/>
      <c r="D48" s="280"/>
      <c r="E48" s="391" t="s">
        <v>593</v>
      </c>
      <c r="F48" s="391"/>
      <c r="G48" s="391"/>
      <c r="H48" s="391"/>
      <c r="I48" s="391"/>
      <c r="J48" s="391"/>
      <c r="K48" s="276"/>
    </row>
    <row r="49" spans="2:11" ht="15" customHeight="1">
      <c r="B49" s="278"/>
      <c r="C49" s="280"/>
      <c r="D49" s="391" t="s">
        <v>594</v>
      </c>
      <c r="E49" s="391"/>
      <c r="F49" s="391"/>
      <c r="G49" s="391"/>
      <c r="H49" s="391"/>
      <c r="I49" s="391"/>
      <c r="J49" s="391"/>
      <c r="K49" s="276"/>
    </row>
    <row r="50" spans="2:11" ht="25.5" customHeight="1">
      <c r="B50" s="275"/>
      <c r="C50" s="393" t="s">
        <v>595</v>
      </c>
      <c r="D50" s="393"/>
      <c r="E50" s="393"/>
      <c r="F50" s="393"/>
      <c r="G50" s="393"/>
      <c r="H50" s="393"/>
      <c r="I50" s="393"/>
      <c r="J50" s="393"/>
      <c r="K50" s="276"/>
    </row>
    <row r="51" spans="2:11" ht="5.25" customHeight="1">
      <c r="B51" s="275"/>
      <c r="C51" s="277"/>
      <c r="D51" s="277"/>
      <c r="E51" s="277"/>
      <c r="F51" s="277"/>
      <c r="G51" s="277"/>
      <c r="H51" s="277"/>
      <c r="I51" s="277"/>
      <c r="J51" s="277"/>
      <c r="K51" s="276"/>
    </row>
    <row r="52" spans="2:11" ht="15" customHeight="1">
      <c r="B52" s="275"/>
      <c r="C52" s="391" t="s">
        <v>596</v>
      </c>
      <c r="D52" s="391"/>
      <c r="E52" s="391"/>
      <c r="F52" s="391"/>
      <c r="G52" s="391"/>
      <c r="H52" s="391"/>
      <c r="I52" s="391"/>
      <c r="J52" s="391"/>
      <c r="K52" s="276"/>
    </row>
    <row r="53" spans="2:11" ht="15" customHeight="1">
      <c r="B53" s="275"/>
      <c r="C53" s="391" t="s">
        <v>597</v>
      </c>
      <c r="D53" s="391"/>
      <c r="E53" s="391"/>
      <c r="F53" s="391"/>
      <c r="G53" s="391"/>
      <c r="H53" s="391"/>
      <c r="I53" s="391"/>
      <c r="J53" s="391"/>
      <c r="K53" s="276"/>
    </row>
    <row r="54" spans="2:11" ht="12.75" customHeight="1">
      <c r="B54" s="275"/>
      <c r="C54" s="279"/>
      <c r="D54" s="279"/>
      <c r="E54" s="279"/>
      <c r="F54" s="279"/>
      <c r="G54" s="279"/>
      <c r="H54" s="279"/>
      <c r="I54" s="279"/>
      <c r="J54" s="279"/>
      <c r="K54" s="276"/>
    </row>
    <row r="55" spans="2:11" ht="15" customHeight="1">
      <c r="B55" s="275"/>
      <c r="C55" s="391" t="s">
        <v>598</v>
      </c>
      <c r="D55" s="391"/>
      <c r="E55" s="391"/>
      <c r="F55" s="391"/>
      <c r="G55" s="391"/>
      <c r="H55" s="391"/>
      <c r="I55" s="391"/>
      <c r="J55" s="391"/>
      <c r="K55" s="276"/>
    </row>
    <row r="56" spans="2:11" ht="15" customHeight="1">
      <c r="B56" s="275"/>
      <c r="C56" s="280"/>
      <c r="D56" s="391" t="s">
        <v>599</v>
      </c>
      <c r="E56" s="391"/>
      <c r="F56" s="391"/>
      <c r="G56" s="391"/>
      <c r="H56" s="391"/>
      <c r="I56" s="391"/>
      <c r="J56" s="391"/>
      <c r="K56" s="276"/>
    </row>
    <row r="57" spans="2:11" ht="15" customHeight="1">
      <c r="B57" s="275"/>
      <c r="C57" s="280"/>
      <c r="D57" s="391" t="s">
        <v>600</v>
      </c>
      <c r="E57" s="391"/>
      <c r="F57" s="391"/>
      <c r="G57" s="391"/>
      <c r="H57" s="391"/>
      <c r="I57" s="391"/>
      <c r="J57" s="391"/>
      <c r="K57" s="276"/>
    </row>
    <row r="58" spans="2:11" ht="15" customHeight="1">
      <c r="B58" s="275"/>
      <c r="C58" s="280"/>
      <c r="D58" s="391" t="s">
        <v>601</v>
      </c>
      <c r="E58" s="391"/>
      <c r="F58" s="391"/>
      <c r="G58" s="391"/>
      <c r="H58" s="391"/>
      <c r="I58" s="391"/>
      <c r="J58" s="391"/>
      <c r="K58" s="276"/>
    </row>
    <row r="59" spans="2:11" ht="15" customHeight="1">
      <c r="B59" s="275"/>
      <c r="C59" s="280"/>
      <c r="D59" s="391" t="s">
        <v>602</v>
      </c>
      <c r="E59" s="391"/>
      <c r="F59" s="391"/>
      <c r="G59" s="391"/>
      <c r="H59" s="391"/>
      <c r="I59" s="391"/>
      <c r="J59" s="391"/>
      <c r="K59" s="276"/>
    </row>
    <row r="60" spans="2:11" ht="15" customHeight="1">
      <c r="B60" s="275"/>
      <c r="C60" s="280"/>
      <c r="D60" s="395" t="s">
        <v>603</v>
      </c>
      <c r="E60" s="395"/>
      <c r="F60" s="395"/>
      <c r="G60" s="395"/>
      <c r="H60" s="395"/>
      <c r="I60" s="395"/>
      <c r="J60" s="395"/>
      <c r="K60" s="276"/>
    </row>
    <row r="61" spans="2:11" ht="15" customHeight="1">
      <c r="B61" s="275"/>
      <c r="C61" s="280"/>
      <c r="D61" s="391" t="s">
        <v>604</v>
      </c>
      <c r="E61" s="391"/>
      <c r="F61" s="391"/>
      <c r="G61" s="391"/>
      <c r="H61" s="391"/>
      <c r="I61" s="391"/>
      <c r="J61" s="391"/>
      <c r="K61" s="276"/>
    </row>
    <row r="62" spans="2:11" ht="12.75" customHeight="1">
      <c r="B62" s="275"/>
      <c r="C62" s="280"/>
      <c r="D62" s="280"/>
      <c r="E62" s="283"/>
      <c r="F62" s="280"/>
      <c r="G62" s="280"/>
      <c r="H62" s="280"/>
      <c r="I62" s="280"/>
      <c r="J62" s="280"/>
      <c r="K62" s="276"/>
    </row>
    <row r="63" spans="2:11" ht="15" customHeight="1">
      <c r="B63" s="275"/>
      <c r="C63" s="280"/>
      <c r="D63" s="391" t="s">
        <v>605</v>
      </c>
      <c r="E63" s="391"/>
      <c r="F63" s="391"/>
      <c r="G63" s="391"/>
      <c r="H63" s="391"/>
      <c r="I63" s="391"/>
      <c r="J63" s="391"/>
      <c r="K63" s="276"/>
    </row>
    <row r="64" spans="2:11" ht="15" customHeight="1">
      <c r="B64" s="275"/>
      <c r="C64" s="280"/>
      <c r="D64" s="395" t="s">
        <v>606</v>
      </c>
      <c r="E64" s="395"/>
      <c r="F64" s="395"/>
      <c r="G64" s="395"/>
      <c r="H64" s="395"/>
      <c r="I64" s="395"/>
      <c r="J64" s="395"/>
      <c r="K64" s="276"/>
    </row>
    <row r="65" spans="2:11" ht="15" customHeight="1">
      <c r="B65" s="275"/>
      <c r="C65" s="280"/>
      <c r="D65" s="391" t="s">
        <v>607</v>
      </c>
      <c r="E65" s="391"/>
      <c r="F65" s="391"/>
      <c r="G65" s="391"/>
      <c r="H65" s="391"/>
      <c r="I65" s="391"/>
      <c r="J65" s="391"/>
      <c r="K65" s="276"/>
    </row>
    <row r="66" spans="2:11" ht="15" customHeight="1">
      <c r="B66" s="275"/>
      <c r="C66" s="280"/>
      <c r="D66" s="391" t="s">
        <v>608</v>
      </c>
      <c r="E66" s="391"/>
      <c r="F66" s="391"/>
      <c r="G66" s="391"/>
      <c r="H66" s="391"/>
      <c r="I66" s="391"/>
      <c r="J66" s="391"/>
      <c r="K66" s="276"/>
    </row>
    <row r="67" spans="2:11" ht="15" customHeight="1">
      <c r="B67" s="275"/>
      <c r="C67" s="280"/>
      <c r="D67" s="391" t="s">
        <v>609</v>
      </c>
      <c r="E67" s="391"/>
      <c r="F67" s="391"/>
      <c r="G67" s="391"/>
      <c r="H67" s="391"/>
      <c r="I67" s="391"/>
      <c r="J67" s="391"/>
      <c r="K67" s="276"/>
    </row>
    <row r="68" spans="2:11" ht="15" customHeight="1">
      <c r="B68" s="275"/>
      <c r="C68" s="280"/>
      <c r="D68" s="391" t="s">
        <v>610</v>
      </c>
      <c r="E68" s="391"/>
      <c r="F68" s="391"/>
      <c r="G68" s="391"/>
      <c r="H68" s="391"/>
      <c r="I68" s="391"/>
      <c r="J68" s="391"/>
      <c r="K68" s="276"/>
    </row>
    <row r="69" spans="2:11" ht="12.75" customHeight="1">
      <c r="B69" s="284"/>
      <c r="C69" s="285"/>
      <c r="D69" s="285"/>
      <c r="E69" s="285"/>
      <c r="F69" s="285"/>
      <c r="G69" s="285"/>
      <c r="H69" s="285"/>
      <c r="I69" s="285"/>
      <c r="J69" s="285"/>
      <c r="K69" s="286"/>
    </row>
    <row r="70" spans="2:11" ht="18.75" customHeight="1">
      <c r="B70" s="287"/>
      <c r="C70" s="287"/>
      <c r="D70" s="287"/>
      <c r="E70" s="287"/>
      <c r="F70" s="287"/>
      <c r="G70" s="287"/>
      <c r="H70" s="287"/>
      <c r="I70" s="287"/>
      <c r="J70" s="287"/>
      <c r="K70" s="288"/>
    </row>
    <row r="71" spans="2:11" ht="18.75" customHeight="1">
      <c r="B71" s="288"/>
      <c r="C71" s="288"/>
      <c r="D71" s="288"/>
      <c r="E71" s="288"/>
      <c r="F71" s="288"/>
      <c r="G71" s="288"/>
      <c r="H71" s="288"/>
      <c r="I71" s="288"/>
      <c r="J71" s="288"/>
      <c r="K71" s="288"/>
    </row>
    <row r="72" spans="2:11" ht="7.5" customHeight="1">
      <c r="B72" s="289"/>
      <c r="C72" s="290"/>
      <c r="D72" s="290"/>
      <c r="E72" s="290"/>
      <c r="F72" s="290"/>
      <c r="G72" s="290"/>
      <c r="H72" s="290"/>
      <c r="I72" s="290"/>
      <c r="J72" s="290"/>
      <c r="K72" s="291"/>
    </row>
    <row r="73" spans="2:11" ht="45" customHeight="1">
      <c r="B73" s="292"/>
      <c r="C73" s="394" t="s">
        <v>547</v>
      </c>
      <c r="D73" s="394"/>
      <c r="E73" s="394"/>
      <c r="F73" s="394"/>
      <c r="G73" s="394"/>
      <c r="H73" s="394"/>
      <c r="I73" s="394"/>
      <c r="J73" s="394"/>
      <c r="K73" s="293"/>
    </row>
    <row r="74" spans="2:11" ht="17.25" customHeight="1">
      <c r="B74" s="292"/>
      <c r="C74" s="294" t="s">
        <v>611</v>
      </c>
      <c r="D74" s="294"/>
      <c r="E74" s="294"/>
      <c r="F74" s="294" t="s">
        <v>612</v>
      </c>
      <c r="G74" s="295"/>
      <c r="H74" s="294" t="s">
        <v>108</v>
      </c>
      <c r="I74" s="294" t="s">
        <v>58</v>
      </c>
      <c r="J74" s="294" t="s">
        <v>613</v>
      </c>
      <c r="K74" s="293"/>
    </row>
    <row r="75" spans="2:11" ht="17.25" customHeight="1">
      <c r="B75" s="292"/>
      <c r="C75" s="296" t="s">
        <v>614</v>
      </c>
      <c r="D75" s="296"/>
      <c r="E75" s="296"/>
      <c r="F75" s="297" t="s">
        <v>615</v>
      </c>
      <c r="G75" s="298"/>
      <c r="H75" s="296"/>
      <c r="I75" s="296"/>
      <c r="J75" s="296" t="s">
        <v>616</v>
      </c>
      <c r="K75" s="293"/>
    </row>
    <row r="76" spans="2:11" ht="5.25" customHeight="1">
      <c r="B76" s="292"/>
      <c r="C76" s="299"/>
      <c r="D76" s="299"/>
      <c r="E76" s="299"/>
      <c r="F76" s="299"/>
      <c r="G76" s="300"/>
      <c r="H76" s="299"/>
      <c r="I76" s="299"/>
      <c r="J76" s="299"/>
      <c r="K76" s="293"/>
    </row>
    <row r="77" spans="2:11" ht="15" customHeight="1">
      <c r="B77" s="292"/>
      <c r="C77" s="282" t="s">
        <v>54</v>
      </c>
      <c r="D77" s="299"/>
      <c r="E77" s="299"/>
      <c r="F77" s="301" t="s">
        <v>617</v>
      </c>
      <c r="G77" s="300"/>
      <c r="H77" s="282" t="s">
        <v>618</v>
      </c>
      <c r="I77" s="282" t="s">
        <v>619</v>
      </c>
      <c r="J77" s="282">
        <v>20</v>
      </c>
      <c r="K77" s="293"/>
    </row>
    <row r="78" spans="2:11" ht="15" customHeight="1">
      <c r="B78" s="292"/>
      <c r="C78" s="282" t="s">
        <v>620</v>
      </c>
      <c r="D78" s="282"/>
      <c r="E78" s="282"/>
      <c r="F78" s="301" t="s">
        <v>617</v>
      </c>
      <c r="G78" s="300"/>
      <c r="H78" s="282" t="s">
        <v>621</v>
      </c>
      <c r="I78" s="282" t="s">
        <v>619</v>
      </c>
      <c r="J78" s="282">
        <v>120</v>
      </c>
      <c r="K78" s="293"/>
    </row>
    <row r="79" spans="2:11" ht="15" customHeight="1">
      <c r="B79" s="302"/>
      <c r="C79" s="282" t="s">
        <v>622</v>
      </c>
      <c r="D79" s="282"/>
      <c r="E79" s="282"/>
      <c r="F79" s="301" t="s">
        <v>623</v>
      </c>
      <c r="G79" s="300"/>
      <c r="H79" s="282" t="s">
        <v>624</v>
      </c>
      <c r="I79" s="282" t="s">
        <v>619</v>
      </c>
      <c r="J79" s="282">
        <v>50</v>
      </c>
      <c r="K79" s="293"/>
    </row>
    <row r="80" spans="2:11" ht="15" customHeight="1">
      <c r="B80" s="302"/>
      <c r="C80" s="282" t="s">
        <v>625</v>
      </c>
      <c r="D80" s="282"/>
      <c r="E80" s="282"/>
      <c r="F80" s="301" t="s">
        <v>617</v>
      </c>
      <c r="G80" s="300"/>
      <c r="H80" s="282" t="s">
        <v>626</v>
      </c>
      <c r="I80" s="282" t="s">
        <v>627</v>
      </c>
      <c r="J80" s="282"/>
      <c r="K80" s="293"/>
    </row>
    <row r="81" spans="2:11" ht="15" customHeight="1">
      <c r="B81" s="302"/>
      <c r="C81" s="303" t="s">
        <v>628</v>
      </c>
      <c r="D81" s="303"/>
      <c r="E81" s="303"/>
      <c r="F81" s="304" t="s">
        <v>623</v>
      </c>
      <c r="G81" s="303"/>
      <c r="H81" s="303" t="s">
        <v>629</v>
      </c>
      <c r="I81" s="303" t="s">
        <v>619</v>
      </c>
      <c r="J81" s="303">
        <v>15</v>
      </c>
      <c r="K81" s="293"/>
    </row>
    <row r="82" spans="2:11" ht="15" customHeight="1">
      <c r="B82" s="302"/>
      <c r="C82" s="303" t="s">
        <v>630</v>
      </c>
      <c r="D82" s="303"/>
      <c r="E82" s="303"/>
      <c r="F82" s="304" t="s">
        <v>623</v>
      </c>
      <c r="G82" s="303"/>
      <c r="H82" s="303" t="s">
        <v>631</v>
      </c>
      <c r="I82" s="303" t="s">
        <v>619</v>
      </c>
      <c r="J82" s="303">
        <v>15</v>
      </c>
      <c r="K82" s="293"/>
    </row>
    <row r="83" spans="2:11" ht="15" customHeight="1">
      <c r="B83" s="302"/>
      <c r="C83" s="303" t="s">
        <v>632</v>
      </c>
      <c r="D83" s="303"/>
      <c r="E83" s="303"/>
      <c r="F83" s="304" t="s">
        <v>623</v>
      </c>
      <c r="G83" s="303"/>
      <c r="H83" s="303" t="s">
        <v>633</v>
      </c>
      <c r="I83" s="303" t="s">
        <v>619</v>
      </c>
      <c r="J83" s="303">
        <v>20</v>
      </c>
      <c r="K83" s="293"/>
    </row>
    <row r="84" spans="2:11" ht="15" customHeight="1">
      <c r="B84" s="302"/>
      <c r="C84" s="303" t="s">
        <v>634</v>
      </c>
      <c r="D84" s="303"/>
      <c r="E84" s="303"/>
      <c r="F84" s="304" t="s">
        <v>623</v>
      </c>
      <c r="G84" s="303"/>
      <c r="H84" s="303" t="s">
        <v>635</v>
      </c>
      <c r="I84" s="303" t="s">
        <v>619</v>
      </c>
      <c r="J84" s="303">
        <v>20</v>
      </c>
      <c r="K84" s="293"/>
    </row>
    <row r="85" spans="2:11" ht="15" customHeight="1">
      <c r="B85" s="302"/>
      <c r="C85" s="282" t="s">
        <v>636</v>
      </c>
      <c r="D85" s="282"/>
      <c r="E85" s="282"/>
      <c r="F85" s="301" t="s">
        <v>623</v>
      </c>
      <c r="G85" s="300"/>
      <c r="H85" s="282" t="s">
        <v>637</v>
      </c>
      <c r="I85" s="282" t="s">
        <v>619</v>
      </c>
      <c r="J85" s="282">
        <v>50</v>
      </c>
      <c r="K85" s="293"/>
    </row>
    <row r="86" spans="2:11" ht="15" customHeight="1">
      <c r="B86" s="302"/>
      <c r="C86" s="282" t="s">
        <v>638</v>
      </c>
      <c r="D86" s="282"/>
      <c r="E86" s="282"/>
      <c r="F86" s="301" t="s">
        <v>623</v>
      </c>
      <c r="G86" s="300"/>
      <c r="H86" s="282" t="s">
        <v>639</v>
      </c>
      <c r="I86" s="282" t="s">
        <v>619</v>
      </c>
      <c r="J86" s="282">
        <v>20</v>
      </c>
      <c r="K86" s="293"/>
    </row>
    <row r="87" spans="2:11" ht="15" customHeight="1">
      <c r="B87" s="302"/>
      <c r="C87" s="282" t="s">
        <v>640</v>
      </c>
      <c r="D87" s="282"/>
      <c r="E87" s="282"/>
      <c r="F87" s="301" t="s">
        <v>623</v>
      </c>
      <c r="G87" s="300"/>
      <c r="H87" s="282" t="s">
        <v>641</v>
      </c>
      <c r="I87" s="282" t="s">
        <v>619</v>
      </c>
      <c r="J87" s="282">
        <v>20</v>
      </c>
      <c r="K87" s="293"/>
    </row>
    <row r="88" spans="2:11" ht="15" customHeight="1">
      <c r="B88" s="302"/>
      <c r="C88" s="282" t="s">
        <v>642</v>
      </c>
      <c r="D88" s="282"/>
      <c r="E88" s="282"/>
      <c r="F88" s="301" t="s">
        <v>623</v>
      </c>
      <c r="G88" s="300"/>
      <c r="H88" s="282" t="s">
        <v>643</v>
      </c>
      <c r="I88" s="282" t="s">
        <v>619</v>
      </c>
      <c r="J88" s="282">
        <v>50</v>
      </c>
      <c r="K88" s="293"/>
    </row>
    <row r="89" spans="2:11" ht="15" customHeight="1">
      <c r="B89" s="302"/>
      <c r="C89" s="282" t="s">
        <v>644</v>
      </c>
      <c r="D89" s="282"/>
      <c r="E89" s="282"/>
      <c r="F89" s="301" t="s">
        <v>623</v>
      </c>
      <c r="G89" s="300"/>
      <c r="H89" s="282" t="s">
        <v>644</v>
      </c>
      <c r="I89" s="282" t="s">
        <v>619</v>
      </c>
      <c r="J89" s="282">
        <v>50</v>
      </c>
      <c r="K89" s="293"/>
    </row>
    <row r="90" spans="2:11" ht="15" customHeight="1">
      <c r="B90" s="302"/>
      <c r="C90" s="282" t="s">
        <v>113</v>
      </c>
      <c r="D90" s="282"/>
      <c r="E90" s="282"/>
      <c r="F90" s="301" t="s">
        <v>623</v>
      </c>
      <c r="G90" s="300"/>
      <c r="H90" s="282" t="s">
        <v>645</v>
      </c>
      <c r="I90" s="282" t="s">
        <v>619</v>
      </c>
      <c r="J90" s="282">
        <v>255</v>
      </c>
      <c r="K90" s="293"/>
    </row>
    <row r="91" spans="2:11" ht="15" customHeight="1">
      <c r="B91" s="302"/>
      <c r="C91" s="282" t="s">
        <v>646</v>
      </c>
      <c r="D91" s="282"/>
      <c r="E91" s="282"/>
      <c r="F91" s="301" t="s">
        <v>617</v>
      </c>
      <c r="G91" s="300"/>
      <c r="H91" s="282" t="s">
        <v>647</v>
      </c>
      <c r="I91" s="282" t="s">
        <v>648</v>
      </c>
      <c r="J91" s="282"/>
      <c r="K91" s="293"/>
    </row>
    <row r="92" spans="2:11" ht="15" customHeight="1">
      <c r="B92" s="302"/>
      <c r="C92" s="282" t="s">
        <v>649</v>
      </c>
      <c r="D92" s="282"/>
      <c r="E92" s="282"/>
      <c r="F92" s="301" t="s">
        <v>617</v>
      </c>
      <c r="G92" s="300"/>
      <c r="H92" s="282" t="s">
        <v>650</v>
      </c>
      <c r="I92" s="282" t="s">
        <v>651</v>
      </c>
      <c r="J92" s="282"/>
      <c r="K92" s="293"/>
    </row>
    <row r="93" spans="2:11" ht="15" customHeight="1">
      <c r="B93" s="302"/>
      <c r="C93" s="282" t="s">
        <v>652</v>
      </c>
      <c r="D93" s="282"/>
      <c r="E93" s="282"/>
      <c r="F93" s="301" t="s">
        <v>617</v>
      </c>
      <c r="G93" s="300"/>
      <c r="H93" s="282" t="s">
        <v>652</v>
      </c>
      <c r="I93" s="282" t="s">
        <v>651</v>
      </c>
      <c r="J93" s="282"/>
      <c r="K93" s="293"/>
    </row>
    <row r="94" spans="2:11" ht="15" customHeight="1">
      <c r="B94" s="302"/>
      <c r="C94" s="282" t="s">
        <v>39</v>
      </c>
      <c r="D94" s="282"/>
      <c r="E94" s="282"/>
      <c r="F94" s="301" t="s">
        <v>617</v>
      </c>
      <c r="G94" s="300"/>
      <c r="H94" s="282" t="s">
        <v>653</v>
      </c>
      <c r="I94" s="282" t="s">
        <v>651</v>
      </c>
      <c r="J94" s="282"/>
      <c r="K94" s="293"/>
    </row>
    <row r="95" spans="2:11" ht="15" customHeight="1">
      <c r="B95" s="302"/>
      <c r="C95" s="282" t="s">
        <v>49</v>
      </c>
      <c r="D95" s="282"/>
      <c r="E95" s="282"/>
      <c r="F95" s="301" t="s">
        <v>617</v>
      </c>
      <c r="G95" s="300"/>
      <c r="H95" s="282" t="s">
        <v>654</v>
      </c>
      <c r="I95" s="282" t="s">
        <v>651</v>
      </c>
      <c r="J95" s="282"/>
      <c r="K95" s="293"/>
    </row>
    <row r="96" spans="2:11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spans="2:11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spans="2:11" ht="18.75" customHeight="1">
      <c r="B98" s="288"/>
      <c r="C98" s="288"/>
      <c r="D98" s="288"/>
      <c r="E98" s="288"/>
      <c r="F98" s="288"/>
      <c r="G98" s="288"/>
      <c r="H98" s="288"/>
      <c r="I98" s="288"/>
      <c r="J98" s="288"/>
      <c r="K98" s="288"/>
    </row>
    <row r="99" spans="2:11" ht="7.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91"/>
    </row>
    <row r="100" spans="2:11" ht="45" customHeight="1">
      <c r="B100" s="292"/>
      <c r="C100" s="394" t="s">
        <v>655</v>
      </c>
      <c r="D100" s="394"/>
      <c r="E100" s="394"/>
      <c r="F100" s="394"/>
      <c r="G100" s="394"/>
      <c r="H100" s="394"/>
      <c r="I100" s="394"/>
      <c r="J100" s="394"/>
      <c r="K100" s="293"/>
    </row>
    <row r="101" spans="2:11" ht="17.25" customHeight="1">
      <c r="B101" s="292"/>
      <c r="C101" s="294" t="s">
        <v>611</v>
      </c>
      <c r="D101" s="294"/>
      <c r="E101" s="294"/>
      <c r="F101" s="294" t="s">
        <v>612</v>
      </c>
      <c r="G101" s="295"/>
      <c r="H101" s="294" t="s">
        <v>108</v>
      </c>
      <c r="I101" s="294" t="s">
        <v>58</v>
      </c>
      <c r="J101" s="294" t="s">
        <v>613</v>
      </c>
      <c r="K101" s="293"/>
    </row>
    <row r="102" spans="2:11" ht="17.25" customHeight="1">
      <c r="B102" s="292"/>
      <c r="C102" s="296" t="s">
        <v>614</v>
      </c>
      <c r="D102" s="296"/>
      <c r="E102" s="296"/>
      <c r="F102" s="297" t="s">
        <v>615</v>
      </c>
      <c r="G102" s="298"/>
      <c r="H102" s="296"/>
      <c r="I102" s="296"/>
      <c r="J102" s="296" t="s">
        <v>616</v>
      </c>
      <c r="K102" s="293"/>
    </row>
    <row r="103" spans="2:11" ht="5.25" customHeight="1">
      <c r="B103" s="292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spans="2:11" ht="15" customHeight="1">
      <c r="B104" s="292"/>
      <c r="C104" s="282" t="s">
        <v>54</v>
      </c>
      <c r="D104" s="299"/>
      <c r="E104" s="299"/>
      <c r="F104" s="301" t="s">
        <v>617</v>
      </c>
      <c r="G104" s="310"/>
      <c r="H104" s="282" t="s">
        <v>656</v>
      </c>
      <c r="I104" s="282" t="s">
        <v>619</v>
      </c>
      <c r="J104" s="282">
        <v>20</v>
      </c>
      <c r="K104" s="293"/>
    </row>
    <row r="105" spans="2:11" ht="15" customHeight="1">
      <c r="B105" s="292"/>
      <c r="C105" s="282" t="s">
        <v>620</v>
      </c>
      <c r="D105" s="282"/>
      <c r="E105" s="282"/>
      <c r="F105" s="301" t="s">
        <v>617</v>
      </c>
      <c r="G105" s="282"/>
      <c r="H105" s="282" t="s">
        <v>656</v>
      </c>
      <c r="I105" s="282" t="s">
        <v>619</v>
      </c>
      <c r="J105" s="282">
        <v>120</v>
      </c>
      <c r="K105" s="293"/>
    </row>
    <row r="106" spans="2:11" ht="15" customHeight="1">
      <c r="B106" s="302"/>
      <c r="C106" s="282" t="s">
        <v>622</v>
      </c>
      <c r="D106" s="282"/>
      <c r="E106" s="282"/>
      <c r="F106" s="301" t="s">
        <v>623</v>
      </c>
      <c r="G106" s="282"/>
      <c r="H106" s="282" t="s">
        <v>656</v>
      </c>
      <c r="I106" s="282" t="s">
        <v>619</v>
      </c>
      <c r="J106" s="282">
        <v>50</v>
      </c>
      <c r="K106" s="293"/>
    </row>
    <row r="107" spans="2:11" ht="15" customHeight="1">
      <c r="B107" s="302"/>
      <c r="C107" s="282" t="s">
        <v>625</v>
      </c>
      <c r="D107" s="282"/>
      <c r="E107" s="282"/>
      <c r="F107" s="301" t="s">
        <v>617</v>
      </c>
      <c r="G107" s="282"/>
      <c r="H107" s="282" t="s">
        <v>656</v>
      </c>
      <c r="I107" s="282" t="s">
        <v>627</v>
      </c>
      <c r="J107" s="282"/>
      <c r="K107" s="293"/>
    </row>
    <row r="108" spans="2:11" ht="15" customHeight="1">
      <c r="B108" s="302"/>
      <c r="C108" s="282" t="s">
        <v>636</v>
      </c>
      <c r="D108" s="282"/>
      <c r="E108" s="282"/>
      <c r="F108" s="301" t="s">
        <v>623</v>
      </c>
      <c r="G108" s="282"/>
      <c r="H108" s="282" t="s">
        <v>656</v>
      </c>
      <c r="I108" s="282" t="s">
        <v>619</v>
      </c>
      <c r="J108" s="282">
        <v>50</v>
      </c>
      <c r="K108" s="293"/>
    </row>
    <row r="109" spans="2:11" ht="15" customHeight="1">
      <c r="B109" s="302"/>
      <c r="C109" s="282" t="s">
        <v>644</v>
      </c>
      <c r="D109" s="282"/>
      <c r="E109" s="282"/>
      <c r="F109" s="301" t="s">
        <v>623</v>
      </c>
      <c r="G109" s="282"/>
      <c r="H109" s="282" t="s">
        <v>656</v>
      </c>
      <c r="I109" s="282" t="s">
        <v>619</v>
      </c>
      <c r="J109" s="282">
        <v>50</v>
      </c>
      <c r="K109" s="293"/>
    </row>
    <row r="110" spans="2:11" ht="15" customHeight="1">
      <c r="B110" s="302"/>
      <c r="C110" s="282" t="s">
        <v>642</v>
      </c>
      <c r="D110" s="282"/>
      <c r="E110" s="282"/>
      <c r="F110" s="301" t="s">
        <v>623</v>
      </c>
      <c r="G110" s="282"/>
      <c r="H110" s="282" t="s">
        <v>656</v>
      </c>
      <c r="I110" s="282" t="s">
        <v>619</v>
      </c>
      <c r="J110" s="282">
        <v>50</v>
      </c>
      <c r="K110" s="293"/>
    </row>
    <row r="111" spans="2:11" ht="15" customHeight="1">
      <c r="B111" s="302"/>
      <c r="C111" s="282" t="s">
        <v>54</v>
      </c>
      <c r="D111" s="282"/>
      <c r="E111" s="282"/>
      <c r="F111" s="301" t="s">
        <v>617</v>
      </c>
      <c r="G111" s="282"/>
      <c r="H111" s="282" t="s">
        <v>657</v>
      </c>
      <c r="I111" s="282" t="s">
        <v>619</v>
      </c>
      <c r="J111" s="282">
        <v>20</v>
      </c>
      <c r="K111" s="293"/>
    </row>
    <row r="112" spans="2:11" ht="15" customHeight="1">
      <c r="B112" s="302"/>
      <c r="C112" s="282" t="s">
        <v>658</v>
      </c>
      <c r="D112" s="282"/>
      <c r="E112" s="282"/>
      <c r="F112" s="301" t="s">
        <v>617</v>
      </c>
      <c r="G112" s="282"/>
      <c r="H112" s="282" t="s">
        <v>659</v>
      </c>
      <c r="I112" s="282" t="s">
        <v>619</v>
      </c>
      <c r="J112" s="282">
        <v>120</v>
      </c>
      <c r="K112" s="293"/>
    </row>
    <row r="113" spans="2:11" ht="15" customHeight="1">
      <c r="B113" s="302"/>
      <c r="C113" s="282" t="s">
        <v>39</v>
      </c>
      <c r="D113" s="282"/>
      <c r="E113" s="282"/>
      <c r="F113" s="301" t="s">
        <v>617</v>
      </c>
      <c r="G113" s="282"/>
      <c r="H113" s="282" t="s">
        <v>660</v>
      </c>
      <c r="I113" s="282" t="s">
        <v>651</v>
      </c>
      <c r="J113" s="282"/>
      <c r="K113" s="293"/>
    </row>
    <row r="114" spans="2:11" ht="15" customHeight="1">
      <c r="B114" s="302"/>
      <c r="C114" s="282" t="s">
        <v>49</v>
      </c>
      <c r="D114" s="282"/>
      <c r="E114" s="282"/>
      <c r="F114" s="301" t="s">
        <v>617</v>
      </c>
      <c r="G114" s="282"/>
      <c r="H114" s="282" t="s">
        <v>661</v>
      </c>
      <c r="I114" s="282" t="s">
        <v>651</v>
      </c>
      <c r="J114" s="282"/>
      <c r="K114" s="293"/>
    </row>
    <row r="115" spans="2:11" ht="15" customHeight="1">
      <c r="B115" s="302"/>
      <c r="C115" s="282" t="s">
        <v>58</v>
      </c>
      <c r="D115" s="282"/>
      <c r="E115" s="282"/>
      <c r="F115" s="301" t="s">
        <v>617</v>
      </c>
      <c r="G115" s="282"/>
      <c r="H115" s="282" t="s">
        <v>662</v>
      </c>
      <c r="I115" s="282" t="s">
        <v>663</v>
      </c>
      <c r="J115" s="282"/>
      <c r="K115" s="293"/>
    </row>
    <row r="116" spans="2:11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spans="2:11" ht="18.75" customHeight="1">
      <c r="B117" s="312"/>
      <c r="C117" s="279"/>
      <c r="D117" s="279"/>
      <c r="E117" s="279"/>
      <c r="F117" s="313"/>
      <c r="G117" s="279"/>
      <c r="H117" s="279"/>
      <c r="I117" s="279"/>
      <c r="J117" s="279"/>
      <c r="K117" s="312"/>
    </row>
    <row r="118" spans="2:11" ht="18.75" customHeight="1">
      <c r="B118" s="288"/>
      <c r="C118" s="288"/>
      <c r="D118" s="288"/>
      <c r="E118" s="288"/>
      <c r="F118" s="288"/>
      <c r="G118" s="288"/>
      <c r="H118" s="288"/>
      <c r="I118" s="288"/>
      <c r="J118" s="288"/>
      <c r="K118" s="288"/>
    </row>
    <row r="119" spans="2:11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spans="2:11" ht="45" customHeight="1">
      <c r="B120" s="317"/>
      <c r="C120" s="392" t="s">
        <v>664</v>
      </c>
      <c r="D120" s="392"/>
      <c r="E120" s="392"/>
      <c r="F120" s="392"/>
      <c r="G120" s="392"/>
      <c r="H120" s="392"/>
      <c r="I120" s="392"/>
      <c r="J120" s="392"/>
      <c r="K120" s="318"/>
    </row>
    <row r="121" spans="2:11" ht="17.25" customHeight="1">
      <c r="B121" s="319"/>
      <c r="C121" s="294" t="s">
        <v>611</v>
      </c>
      <c r="D121" s="294"/>
      <c r="E121" s="294"/>
      <c r="F121" s="294" t="s">
        <v>612</v>
      </c>
      <c r="G121" s="295"/>
      <c r="H121" s="294" t="s">
        <v>108</v>
      </c>
      <c r="I121" s="294" t="s">
        <v>58</v>
      </c>
      <c r="J121" s="294" t="s">
        <v>613</v>
      </c>
      <c r="K121" s="320"/>
    </row>
    <row r="122" spans="2:11" ht="17.25" customHeight="1">
      <c r="B122" s="319"/>
      <c r="C122" s="296" t="s">
        <v>614</v>
      </c>
      <c r="D122" s="296"/>
      <c r="E122" s="296"/>
      <c r="F122" s="297" t="s">
        <v>615</v>
      </c>
      <c r="G122" s="298"/>
      <c r="H122" s="296"/>
      <c r="I122" s="296"/>
      <c r="J122" s="296" t="s">
        <v>616</v>
      </c>
      <c r="K122" s="320"/>
    </row>
    <row r="123" spans="2:11" ht="5.25" customHeight="1">
      <c r="B123" s="321"/>
      <c r="C123" s="299"/>
      <c r="D123" s="299"/>
      <c r="E123" s="299"/>
      <c r="F123" s="299"/>
      <c r="G123" s="282"/>
      <c r="H123" s="299"/>
      <c r="I123" s="299"/>
      <c r="J123" s="299"/>
      <c r="K123" s="322"/>
    </row>
    <row r="124" spans="2:11" ht="15" customHeight="1">
      <c r="B124" s="321"/>
      <c r="C124" s="282" t="s">
        <v>620</v>
      </c>
      <c r="D124" s="299"/>
      <c r="E124" s="299"/>
      <c r="F124" s="301" t="s">
        <v>617</v>
      </c>
      <c r="G124" s="282"/>
      <c r="H124" s="282" t="s">
        <v>656</v>
      </c>
      <c r="I124" s="282" t="s">
        <v>619</v>
      </c>
      <c r="J124" s="282">
        <v>120</v>
      </c>
      <c r="K124" s="323"/>
    </row>
    <row r="125" spans="2:11" ht="15" customHeight="1">
      <c r="B125" s="321"/>
      <c r="C125" s="282" t="s">
        <v>665</v>
      </c>
      <c r="D125" s="282"/>
      <c r="E125" s="282"/>
      <c r="F125" s="301" t="s">
        <v>617</v>
      </c>
      <c r="G125" s="282"/>
      <c r="H125" s="282" t="s">
        <v>666</v>
      </c>
      <c r="I125" s="282" t="s">
        <v>619</v>
      </c>
      <c r="J125" s="282" t="s">
        <v>667</v>
      </c>
      <c r="K125" s="323"/>
    </row>
    <row r="126" spans="2:11" ht="15" customHeight="1">
      <c r="B126" s="321"/>
      <c r="C126" s="282" t="s">
        <v>566</v>
      </c>
      <c r="D126" s="282"/>
      <c r="E126" s="282"/>
      <c r="F126" s="301" t="s">
        <v>617</v>
      </c>
      <c r="G126" s="282"/>
      <c r="H126" s="282" t="s">
        <v>668</v>
      </c>
      <c r="I126" s="282" t="s">
        <v>619</v>
      </c>
      <c r="J126" s="282" t="s">
        <v>667</v>
      </c>
      <c r="K126" s="323"/>
    </row>
    <row r="127" spans="2:11" ht="15" customHeight="1">
      <c r="B127" s="321"/>
      <c r="C127" s="282" t="s">
        <v>628</v>
      </c>
      <c r="D127" s="282"/>
      <c r="E127" s="282"/>
      <c r="F127" s="301" t="s">
        <v>623</v>
      </c>
      <c r="G127" s="282"/>
      <c r="H127" s="282" t="s">
        <v>629</v>
      </c>
      <c r="I127" s="282" t="s">
        <v>619</v>
      </c>
      <c r="J127" s="282">
        <v>15</v>
      </c>
      <c r="K127" s="323"/>
    </row>
    <row r="128" spans="2:11" ht="15" customHeight="1">
      <c r="B128" s="321"/>
      <c r="C128" s="303" t="s">
        <v>630</v>
      </c>
      <c r="D128" s="303"/>
      <c r="E128" s="303"/>
      <c r="F128" s="304" t="s">
        <v>623</v>
      </c>
      <c r="G128" s="303"/>
      <c r="H128" s="303" t="s">
        <v>631</v>
      </c>
      <c r="I128" s="303" t="s">
        <v>619</v>
      </c>
      <c r="J128" s="303">
        <v>15</v>
      </c>
      <c r="K128" s="323"/>
    </row>
    <row r="129" spans="2:11" ht="15" customHeight="1">
      <c r="B129" s="321"/>
      <c r="C129" s="303" t="s">
        <v>632</v>
      </c>
      <c r="D129" s="303"/>
      <c r="E129" s="303"/>
      <c r="F129" s="304" t="s">
        <v>623</v>
      </c>
      <c r="G129" s="303"/>
      <c r="H129" s="303" t="s">
        <v>633</v>
      </c>
      <c r="I129" s="303" t="s">
        <v>619</v>
      </c>
      <c r="J129" s="303">
        <v>20</v>
      </c>
      <c r="K129" s="323"/>
    </row>
    <row r="130" spans="2:11" ht="15" customHeight="1">
      <c r="B130" s="321"/>
      <c r="C130" s="303" t="s">
        <v>634</v>
      </c>
      <c r="D130" s="303"/>
      <c r="E130" s="303"/>
      <c r="F130" s="304" t="s">
        <v>623</v>
      </c>
      <c r="G130" s="303"/>
      <c r="H130" s="303" t="s">
        <v>635</v>
      </c>
      <c r="I130" s="303" t="s">
        <v>619</v>
      </c>
      <c r="J130" s="303">
        <v>20</v>
      </c>
      <c r="K130" s="323"/>
    </row>
    <row r="131" spans="2:11" ht="15" customHeight="1">
      <c r="B131" s="321"/>
      <c r="C131" s="282" t="s">
        <v>622</v>
      </c>
      <c r="D131" s="282"/>
      <c r="E131" s="282"/>
      <c r="F131" s="301" t="s">
        <v>623</v>
      </c>
      <c r="G131" s="282"/>
      <c r="H131" s="282" t="s">
        <v>656</v>
      </c>
      <c r="I131" s="282" t="s">
        <v>619</v>
      </c>
      <c r="J131" s="282">
        <v>50</v>
      </c>
      <c r="K131" s="323"/>
    </row>
    <row r="132" spans="2:11" ht="15" customHeight="1">
      <c r="B132" s="321"/>
      <c r="C132" s="282" t="s">
        <v>636</v>
      </c>
      <c r="D132" s="282"/>
      <c r="E132" s="282"/>
      <c r="F132" s="301" t="s">
        <v>623</v>
      </c>
      <c r="G132" s="282"/>
      <c r="H132" s="282" t="s">
        <v>656</v>
      </c>
      <c r="I132" s="282" t="s">
        <v>619</v>
      </c>
      <c r="J132" s="282">
        <v>50</v>
      </c>
      <c r="K132" s="323"/>
    </row>
    <row r="133" spans="2:11" ht="15" customHeight="1">
      <c r="B133" s="321"/>
      <c r="C133" s="282" t="s">
        <v>642</v>
      </c>
      <c r="D133" s="282"/>
      <c r="E133" s="282"/>
      <c r="F133" s="301" t="s">
        <v>623</v>
      </c>
      <c r="G133" s="282"/>
      <c r="H133" s="282" t="s">
        <v>656</v>
      </c>
      <c r="I133" s="282" t="s">
        <v>619</v>
      </c>
      <c r="J133" s="282">
        <v>50</v>
      </c>
      <c r="K133" s="323"/>
    </row>
    <row r="134" spans="2:11" ht="15" customHeight="1">
      <c r="B134" s="321"/>
      <c r="C134" s="282" t="s">
        <v>644</v>
      </c>
      <c r="D134" s="282"/>
      <c r="E134" s="282"/>
      <c r="F134" s="301" t="s">
        <v>623</v>
      </c>
      <c r="G134" s="282"/>
      <c r="H134" s="282" t="s">
        <v>656</v>
      </c>
      <c r="I134" s="282" t="s">
        <v>619</v>
      </c>
      <c r="J134" s="282">
        <v>50</v>
      </c>
      <c r="K134" s="323"/>
    </row>
    <row r="135" spans="2:11" ht="15" customHeight="1">
      <c r="B135" s="321"/>
      <c r="C135" s="282" t="s">
        <v>113</v>
      </c>
      <c r="D135" s="282"/>
      <c r="E135" s="282"/>
      <c r="F135" s="301" t="s">
        <v>623</v>
      </c>
      <c r="G135" s="282"/>
      <c r="H135" s="282" t="s">
        <v>669</v>
      </c>
      <c r="I135" s="282" t="s">
        <v>619</v>
      </c>
      <c r="J135" s="282">
        <v>255</v>
      </c>
      <c r="K135" s="323"/>
    </row>
    <row r="136" spans="2:11" ht="15" customHeight="1">
      <c r="B136" s="321"/>
      <c r="C136" s="282" t="s">
        <v>646</v>
      </c>
      <c r="D136" s="282"/>
      <c r="E136" s="282"/>
      <c r="F136" s="301" t="s">
        <v>617</v>
      </c>
      <c r="G136" s="282"/>
      <c r="H136" s="282" t="s">
        <v>670</v>
      </c>
      <c r="I136" s="282" t="s">
        <v>648</v>
      </c>
      <c r="J136" s="282"/>
      <c r="K136" s="323"/>
    </row>
    <row r="137" spans="2:11" ht="15" customHeight="1">
      <c r="B137" s="321"/>
      <c r="C137" s="282" t="s">
        <v>649</v>
      </c>
      <c r="D137" s="282"/>
      <c r="E137" s="282"/>
      <c r="F137" s="301" t="s">
        <v>617</v>
      </c>
      <c r="G137" s="282"/>
      <c r="H137" s="282" t="s">
        <v>671</v>
      </c>
      <c r="I137" s="282" t="s">
        <v>651</v>
      </c>
      <c r="J137" s="282"/>
      <c r="K137" s="323"/>
    </row>
    <row r="138" spans="2:11" ht="15" customHeight="1">
      <c r="B138" s="321"/>
      <c r="C138" s="282" t="s">
        <v>652</v>
      </c>
      <c r="D138" s="282"/>
      <c r="E138" s="282"/>
      <c r="F138" s="301" t="s">
        <v>617</v>
      </c>
      <c r="G138" s="282"/>
      <c r="H138" s="282" t="s">
        <v>652</v>
      </c>
      <c r="I138" s="282" t="s">
        <v>651</v>
      </c>
      <c r="J138" s="282"/>
      <c r="K138" s="323"/>
    </row>
    <row r="139" spans="2:11" ht="15" customHeight="1">
      <c r="B139" s="321"/>
      <c r="C139" s="282" t="s">
        <v>39</v>
      </c>
      <c r="D139" s="282"/>
      <c r="E139" s="282"/>
      <c r="F139" s="301" t="s">
        <v>617</v>
      </c>
      <c r="G139" s="282"/>
      <c r="H139" s="282" t="s">
        <v>672</v>
      </c>
      <c r="I139" s="282" t="s">
        <v>651</v>
      </c>
      <c r="J139" s="282"/>
      <c r="K139" s="323"/>
    </row>
    <row r="140" spans="2:11" ht="15" customHeight="1">
      <c r="B140" s="321"/>
      <c r="C140" s="282" t="s">
        <v>673</v>
      </c>
      <c r="D140" s="282"/>
      <c r="E140" s="282"/>
      <c r="F140" s="301" t="s">
        <v>617</v>
      </c>
      <c r="G140" s="282"/>
      <c r="H140" s="282" t="s">
        <v>674</v>
      </c>
      <c r="I140" s="282" t="s">
        <v>651</v>
      </c>
      <c r="J140" s="282"/>
      <c r="K140" s="323"/>
    </row>
    <row r="141" spans="2:1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spans="2:11" ht="18.75" customHeight="1">
      <c r="B142" s="279"/>
      <c r="C142" s="279"/>
      <c r="D142" s="279"/>
      <c r="E142" s="279"/>
      <c r="F142" s="313"/>
      <c r="G142" s="279"/>
      <c r="H142" s="279"/>
      <c r="I142" s="279"/>
      <c r="J142" s="279"/>
      <c r="K142" s="279"/>
    </row>
    <row r="143" spans="2:11" ht="18.75" customHeight="1">
      <c r="B143" s="288"/>
      <c r="C143" s="288"/>
      <c r="D143" s="288"/>
      <c r="E143" s="288"/>
      <c r="F143" s="288"/>
      <c r="G143" s="288"/>
      <c r="H143" s="288"/>
      <c r="I143" s="288"/>
      <c r="J143" s="288"/>
      <c r="K143" s="288"/>
    </row>
    <row r="144" spans="2:11" ht="7.5" customHeight="1">
      <c r="B144" s="289"/>
      <c r="C144" s="290"/>
      <c r="D144" s="290"/>
      <c r="E144" s="290"/>
      <c r="F144" s="290"/>
      <c r="G144" s="290"/>
      <c r="H144" s="290"/>
      <c r="I144" s="290"/>
      <c r="J144" s="290"/>
      <c r="K144" s="291"/>
    </row>
    <row r="145" spans="2:11" ht="45" customHeight="1">
      <c r="B145" s="292"/>
      <c r="C145" s="394" t="s">
        <v>675</v>
      </c>
      <c r="D145" s="394"/>
      <c r="E145" s="394"/>
      <c r="F145" s="394"/>
      <c r="G145" s="394"/>
      <c r="H145" s="394"/>
      <c r="I145" s="394"/>
      <c r="J145" s="394"/>
      <c r="K145" s="293"/>
    </row>
    <row r="146" spans="2:11" ht="17.25" customHeight="1">
      <c r="B146" s="292"/>
      <c r="C146" s="294" t="s">
        <v>611</v>
      </c>
      <c r="D146" s="294"/>
      <c r="E146" s="294"/>
      <c r="F146" s="294" t="s">
        <v>612</v>
      </c>
      <c r="G146" s="295"/>
      <c r="H146" s="294" t="s">
        <v>108</v>
      </c>
      <c r="I146" s="294" t="s">
        <v>58</v>
      </c>
      <c r="J146" s="294" t="s">
        <v>613</v>
      </c>
      <c r="K146" s="293"/>
    </row>
    <row r="147" spans="2:11" ht="17.25" customHeight="1">
      <c r="B147" s="292"/>
      <c r="C147" s="296" t="s">
        <v>614</v>
      </c>
      <c r="D147" s="296"/>
      <c r="E147" s="296"/>
      <c r="F147" s="297" t="s">
        <v>615</v>
      </c>
      <c r="G147" s="298"/>
      <c r="H147" s="296"/>
      <c r="I147" s="296"/>
      <c r="J147" s="296" t="s">
        <v>616</v>
      </c>
      <c r="K147" s="293"/>
    </row>
    <row r="148" spans="2:11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spans="2:11" ht="15" customHeight="1">
      <c r="B149" s="302"/>
      <c r="C149" s="327" t="s">
        <v>620</v>
      </c>
      <c r="D149" s="282"/>
      <c r="E149" s="282"/>
      <c r="F149" s="328" t="s">
        <v>617</v>
      </c>
      <c r="G149" s="282"/>
      <c r="H149" s="327" t="s">
        <v>656</v>
      </c>
      <c r="I149" s="327" t="s">
        <v>619</v>
      </c>
      <c r="J149" s="327">
        <v>120</v>
      </c>
      <c r="K149" s="323"/>
    </row>
    <row r="150" spans="2:11" ht="15" customHeight="1">
      <c r="B150" s="302"/>
      <c r="C150" s="327" t="s">
        <v>665</v>
      </c>
      <c r="D150" s="282"/>
      <c r="E150" s="282"/>
      <c r="F150" s="328" t="s">
        <v>617</v>
      </c>
      <c r="G150" s="282"/>
      <c r="H150" s="327" t="s">
        <v>676</v>
      </c>
      <c r="I150" s="327" t="s">
        <v>619</v>
      </c>
      <c r="J150" s="327" t="s">
        <v>667</v>
      </c>
      <c r="K150" s="323"/>
    </row>
    <row r="151" spans="2:11" ht="15" customHeight="1">
      <c r="B151" s="302"/>
      <c r="C151" s="327" t="s">
        <v>566</v>
      </c>
      <c r="D151" s="282"/>
      <c r="E151" s="282"/>
      <c r="F151" s="328" t="s">
        <v>617</v>
      </c>
      <c r="G151" s="282"/>
      <c r="H151" s="327" t="s">
        <v>677</v>
      </c>
      <c r="I151" s="327" t="s">
        <v>619</v>
      </c>
      <c r="J151" s="327" t="s">
        <v>667</v>
      </c>
      <c r="K151" s="323"/>
    </row>
    <row r="152" spans="2:11" ht="15" customHeight="1">
      <c r="B152" s="302"/>
      <c r="C152" s="327" t="s">
        <v>622</v>
      </c>
      <c r="D152" s="282"/>
      <c r="E152" s="282"/>
      <c r="F152" s="328" t="s">
        <v>623</v>
      </c>
      <c r="G152" s="282"/>
      <c r="H152" s="327" t="s">
        <v>656</v>
      </c>
      <c r="I152" s="327" t="s">
        <v>619</v>
      </c>
      <c r="J152" s="327">
        <v>50</v>
      </c>
      <c r="K152" s="323"/>
    </row>
    <row r="153" spans="2:11" ht="15" customHeight="1">
      <c r="B153" s="302"/>
      <c r="C153" s="327" t="s">
        <v>625</v>
      </c>
      <c r="D153" s="282"/>
      <c r="E153" s="282"/>
      <c r="F153" s="328" t="s">
        <v>617</v>
      </c>
      <c r="G153" s="282"/>
      <c r="H153" s="327" t="s">
        <v>656</v>
      </c>
      <c r="I153" s="327" t="s">
        <v>627</v>
      </c>
      <c r="J153" s="327"/>
      <c r="K153" s="323"/>
    </row>
    <row r="154" spans="2:11" ht="15" customHeight="1">
      <c r="B154" s="302"/>
      <c r="C154" s="327" t="s">
        <v>636</v>
      </c>
      <c r="D154" s="282"/>
      <c r="E154" s="282"/>
      <c r="F154" s="328" t="s">
        <v>623</v>
      </c>
      <c r="G154" s="282"/>
      <c r="H154" s="327" t="s">
        <v>656</v>
      </c>
      <c r="I154" s="327" t="s">
        <v>619</v>
      </c>
      <c r="J154" s="327">
        <v>50</v>
      </c>
      <c r="K154" s="323"/>
    </row>
    <row r="155" spans="2:11" ht="15" customHeight="1">
      <c r="B155" s="302"/>
      <c r="C155" s="327" t="s">
        <v>644</v>
      </c>
      <c r="D155" s="282"/>
      <c r="E155" s="282"/>
      <c r="F155" s="328" t="s">
        <v>623</v>
      </c>
      <c r="G155" s="282"/>
      <c r="H155" s="327" t="s">
        <v>656</v>
      </c>
      <c r="I155" s="327" t="s">
        <v>619</v>
      </c>
      <c r="J155" s="327">
        <v>50</v>
      </c>
      <c r="K155" s="323"/>
    </row>
    <row r="156" spans="2:11" ht="15" customHeight="1">
      <c r="B156" s="302"/>
      <c r="C156" s="327" t="s">
        <v>642</v>
      </c>
      <c r="D156" s="282"/>
      <c r="E156" s="282"/>
      <c r="F156" s="328" t="s">
        <v>623</v>
      </c>
      <c r="G156" s="282"/>
      <c r="H156" s="327" t="s">
        <v>656</v>
      </c>
      <c r="I156" s="327" t="s">
        <v>619</v>
      </c>
      <c r="J156" s="327">
        <v>50</v>
      </c>
      <c r="K156" s="323"/>
    </row>
    <row r="157" spans="2:11" ht="15" customHeight="1">
      <c r="B157" s="302"/>
      <c r="C157" s="327" t="s">
        <v>99</v>
      </c>
      <c r="D157" s="282"/>
      <c r="E157" s="282"/>
      <c r="F157" s="328" t="s">
        <v>617</v>
      </c>
      <c r="G157" s="282"/>
      <c r="H157" s="327" t="s">
        <v>678</v>
      </c>
      <c r="I157" s="327" t="s">
        <v>619</v>
      </c>
      <c r="J157" s="327" t="s">
        <v>679</v>
      </c>
      <c r="K157" s="323"/>
    </row>
    <row r="158" spans="2:11" ht="15" customHeight="1">
      <c r="B158" s="302"/>
      <c r="C158" s="327" t="s">
        <v>680</v>
      </c>
      <c r="D158" s="282"/>
      <c r="E158" s="282"/>
      <c r="F158" s="328" t="s">
        <v>617</v>
      </c>
      <c r="G158" s="282"/>
      <c r="H158" s="327" t="s">
        <v>681</v>
      </c>
      <c r="I158" s="327" t="s">
        <v>651</v>
      </c>
      <c r="J158" s="327"/>
      <c r="K158" s="323"/>
    </row>
    <row r="159" spans="2:11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spans="2:11" ht="18.75" customHeight="1">
      <c r="B160" s="279"/>
      <c r="C160" s="282"/>
      <c r="D160" s="282"/>
      <c r="E160" s="282"/>
      <c r="F160" s="301"/>
      <c r="G160" s="282"/>
      <c r="H160" s="282"/>
      <c r="I160" s="282"/>
      <c r="J160" s="282"/>
      <c r="K160" s="279"/>
    </row>
    <row r="161" spans="2:11" ht="18.75" customHeight="1">
      <c r="B161" s="288"/>
      <c r="C161" s="288"/>
      <c r="D161" s="288"/>
      <c r="E161" s="288"/>
      <c r="F161" s="288"/>
      <c r="G161" s="288"/>
      <c r="H161" s="288"/>
      <c r="I161" s="288"/>
      <c r="J161" s="288"/>
      <c r="K161" s="288"/>
    </row>
    <row r="162" spans="2:11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spans="2:11" ht="45" customHeight="1">
      <c r="B163" s="272"/>
      <c r="C163" s="392" t="s">
        <v>682</v>
      </c>
      <c r="D163" s="392"/>
      <c r="E163" s="392"/>
      <c r="F163" s="392"/>
      <c r="G163" s="392"/>
      <c r="H163" s="392"/>
      <c r="I163" s="392"/>
      <c r="J163" s="392"/>
      <c r="K163" s="273"/>
    </row>
    <row r="164" spans="2:11" ht="17.25" customHeight="1">
      <c r="B164" s="272"/>
      <c r="C164" s="294" t="s">
        <v>611</v>
      </c>
      <c r="D164" s="294"/>
      <c r="E164" s="294"/>
      <c r="F164" s="294" t="s">
        <v>612</v>
      </c>
      <c r="G164" s="331"/>
      <c r="H164" s="332" t="s">
        <v>108</v>
      </c>
      <c r="I164" s="332" t="s">
        <v>58</v>
      </c>
      <c r="J164" s="294" t="s">
        <v>613</v>
      </c>
      <c r="K164" s="273"/>
    </row>
    <row r="165" spans="2:11" ht="17.25" customHeight="1">
      <c r="B165" s="275"/>
      <c r="C165" s="296" t="s">
        <v>614</v>
      </c>
      <c r="D165" s="296"/>
      <c r="E165" s="296"/>
      <c r="F165" s="297" t="s">
        <v>615</v>
      </c>
      <c r="G165" s="333"/>
      <c r="H165" s="334"/>
      <c r="I165" s="334"/>
      <c r="J165" s="296" t="s">
        <v>616</v>
      </c>
      <c r="K165" s="276"/>
    </row>
    <row r="166" spans="2:11" ht="5.25" customHeight="1">
      <c r="B166" s="302"/>
      <c r="C166" s="299"/>
      <c r="D166" s="299"/>
      <c r="E166" s="299"/>
      <c r="F166" s="299"/>
      <c r="G166" s="300"/>
      <c r="H166" s="299"/>
      <c r="I166" s="299"/>
      <c r="J166" s="299"/>
      <c r="K166" s="323"/>
    </row>
    <row r="167" spans="2:11" ht="15" customHeight="1">
      <c r="B167" s="302"/>
      <c r="C167" s="282" t="s">
        <v>620</v>
      </c>
      <c r="D167" s="282"/>
      <c r="E167" s="282"/>
      <c r="F167" s="301" t="s">
        <v>617</v>
      </c>
      <c r="G167" s="282"/>
      <c r="H167" s="282" t="s">
        <v>656</v>
      </c>
      <c r="I167" s="282" t="s">
        <v>619</v>
      </c>
      <c r="J167" s="282">
        <v>120</v>
      </c>
      <c r="K167" s="323"/>
    </row>
    <row r="168" spans="2:11" ht="15" customHeight="1">
      <c r="B168" s="302"/>
      <c r="C168" s="282" t="s">
        <v>665</v>
      </c>
      <c r="D168" s="282"/>
      <c r="E168" s="282"/>
      <c r="F168" s="301" t="s">
        <v>617</v>
      </c>
      <c r="G168" s="282"/>
      <c r="H168" s="282" t="s">
        <v>666</v>
      </c>
      <c r="I168" s="282" t="s">
        <v>619</v>
      </c>
      <c r="J168" s="282" t="s">
        <v>667</v>
      </c>
      <c r="K168" s="323"/>
    </row>
    <row r="169" spans="2:11" ht="15" customHeight="1">
      <c r="B169" s="302"/>
      <c r="C169" s="282" t="s">
        <v>566</v>
      </c>
      <c r="D169" s="282"/>
      <c r="E169" s="282"/>
      <c r="F169" s="301" t="s">
        <v>617</v>
      </c>
      <c r="G169" s="282"/>
      <c r="H169" s="282" t="s">
        <v>683</v>
      </c>
      <c r="I169" s="282" t="s">
        <v>619</v>
      </c>
      <c r="J169" s="282" t="s">
        <v>667</v>
      </c>
      <c r="K169" s="323"/>
    </row>
    <row r="170" spans="2:11" ht="15" customHeight="1">
      <c r="B170" s="302"/>
      <c r="C170" s="282" t="s">
        <v>622</v>
      </c>
      <c r="D170" s="282"/>
      <c r="E170" s="282"/>
      <c r="F170" s="301" t="s">
        <v>623</v>
      </c>
      <c r="G170" s="282"/>
      <c r="H170" s="282" t="s">
        <v>683</v>
      </c>
      <c r="I170" s="282" t="s">
        <v>619</v>
      </c>
      <c r="J170" s="282">
        <v>50</v>
      </c>
      <c r="K170" s="323"/>
    </row>
    <row r="171" spans="2:11" ht="15" customHeight="1">
      <c r="B171" s="302"/>
      <c r="C171" s="282" t="s">
        <v>625</v>
      </c>
      <c r="D171" s="282"/>
      <c r="E171" s="282"/>
      <c r="F171" s="301" t="s">
        <v>617</v>
      </c>
      <c r="G171" s="282"/>
      <c r="H171" s="282" t="s">
        <v>683</v>
      </c>
      <c r="I171" s="282" t="s">
        <v>627</v>
      </c>
      <c r="J171" s="282"/>
      <c r="K171" s="323"/>
    </row>
    <row r="172" spans="2:11" ht="15" customHeight="1">
      <c r="B172" s="302"/>
      <c r="C172" s="282" t="s">
        <v>636</v>
      </c>
      <c r="D172" s="282"/>
      <c r="E172" s="282"/>
      <c r="F172" s="301" t="s">
        <v>623</v>
      </c>
      <c r="G172" s="282"/>
      <c r="H172" s="282" t="s">
        <v>683</v>
      </c>
      <c r="I172" s="282" t="s">
        <v>619</v>
      </c>
      <c r="J172" s="282">
        <v>50</v>
      </c>
      <c r="K172" s="323"/>
    </row>
    <row r="173" spans="2:11" ht="15" customHeight="1">
      <c r="B173" s="302"/>
      <c r="C173" s="282" t="s">
        <v>644</v>
      </c>
      <c r="D173" s="282"/>
      <c r="E173" s="282"/>
      <c r="F173" s="301" t="s">
        <v>623</v>
      </c>
      <c r="G173" s="282"/>
      <c r="H173" s="282" t="s">
        <v>683</v>
      </c>
      <c r="I173" s="282" t="s">
        <v>619</v>
      </c>
      <c r="J173" s="282">
        <v>50</v>
      </c>
      <c r="K173" s="323"/>
    </row>
    <row r="174" spans="2:11" ht="15" customHeight="1">
      <c r="B174" s="302"/>
      <c r="C174" s="282" t="s">
        <v>642</v>
      </c>
      <c r="D174" s="282"/>
      <c r="E174" s="282"/>
      <c r="F174" s="301" t="s">
        <v>623</v>
      </c>
      <c r="G174" s="282"/>
      <c r="H174" s="282" t="s">
        <v>683</v>
      </c>
      <c r="I174" s="282" t="s">
        <v>619</v>
      </c>
      <c r="J174" s="282">
        <v>50</v>
      </c>
      <c r="K174" s="323"/>
    </row>
    <row r="175" spans="2:11" ht="15" customHeight="1">
      <c r="B175" s="302"/>
      <c r="C175" s="282" t="s">
        <v>107</v>
      </c>
      <c r="D175" s="282"/>
      <c r="E175" s="282"/>
      <c r="F175" s="301" t="s">
        <v>617</v>
      </c>
      <c r="G175" s="282"/>
      <c r="H175" s="282" t="s">
        <v>684</v>
      </c>
      <c r="I175" s="282" t="s">
        <v>685</v>
      </c>
      <c r="J175" s="282"/>
      <c r="K175" s="323"/>
    </row>
    <row r="176" spans="2:11" ht="15" customHeight="1">
      <c r="B176" s="302"/>
      <c r="C176" s="282" t="s">
        <v>58</v>
      </c>
      <c r="D176" s="282"/>
      <c r="E176" s="282"/>
      <c r="F176" s="301" t="s">
        <v>617</v>
      </c>
      <c r="G176" s="282"/>
      <c r="H176" s="282" t="s">
        <v>686</v>
      </c>
      <c r="I176" s="282" t="s">
        <v>687</v>
      </c>
      <c r="J176" s="282">
        <v>1</v>
      </c>
      <c r="K176" s="323"/>
    </row>
    <row r="177" spans="2:11" ht="15" customHeight="1">
      <c r="B177" s="302"/>
      <c r="C177" s="282" t="s">
        <v>54</v>
      </c>
      <c r="D177" s="282"/>
      <c r="E177" s="282"/>
      <c r="F177" s="301" t="s">
        <v>617</v>
      </c>
      <c r="G177" s="282"/>
      <c r="H177" s="282" t="s">
        <v>688</v>
      </c>
      <c r="I177" s="282" t="s">
        <v>619</v>
      </c>
      <c r="J177" s="282">
        <v>20</v>
      </c>
      <c r="K177" s="323"/>
    </row>
    <row r="178" spans="2:11" ht="15" customHeight="1">
      <c r="B178" s="302"/>
      <c r="C178" s="282" t="s">
        <v>108</v>
      </c>
      <c r="D178" s="282"/>
      <c r="E178" s="282"/>
      <c r="F178" s="301" t="s">
        <v>617</v>
      </c>
      <c r="G178" s="282"/>
      <c r="H178" s="282" t="s">
        <v>689</v>
      </c>
      <c r="I178" s="282" t="s">
        <v>619</v>
      </c>
      <c r="J178" s="282">
        <v>255</v>
      </c>
      <c r="K178" s="323"/>
    </row>
    <row r="179" spans="2:11" ht="15" customHeight="1">
      <c r="B179" s="302"/>
      <c r="C179" s="282" t="s">
        <v>109</v>
      </c>
      <c r="D179" s="282"/>
      <c r="E179" s="282"/>
      <c r="F179" s="301" t="s">
        <v>617</v>
      </c>
      <c r="G179" s="282"/>
      <c r="H179" s="282" t="s">
        <v>582</v>
      </c>
      <c r="I179" s="282" t="s">
        <v>619</v>
      </c>
      <c r="J179" s="282">
        <v>10</v>
      </c>
      <c r="K179" s="323"/>
    </row>
    <row r="180" spans="2:11" ht="15" customHeight="1">
      <c r="B180" s="302"/>
      <c r="C180" s="282" t="s">
        <v>110</v>
      </c>
      <c r="D180" s="282"/>
      <c r="E180" s="282"/>
      <c r="F180" s="301" t="s">
        <v>617</v>
      </c>
      <c r="G180" s="282"/>
      <c r="H180" s="282" t="s">
        <v>690</v>
      </c>
      <c r="I180" s="282" t="s">
        <v>651</v>
      </c>
      <c r="J180" s="282"/>
      <c r="K180" s="323"/>
    </row>
    <row r="181" spans="2:11" ht="15" customHeight="1">
      <c r="B181" s="302"/>
      <c r="C181" s="282" t="s">
        <v>691</v>
      </c>
      <c r="D181" s="282"/>
      <c r="E181" s="282"/>
      <c r="F181" s="301" t="s">
        <v>617</v>
      </c>
      <c r="G181" s="282"/>
      <c r="H181" s="282" t="s">
        <v>692</v>
      </c>
      <c r="I181" s="282" t="s">
        <v>651</v>
      </c>
      <c r="J181" s="282"/>
      <c r="K181" s="323"/>
    </row>
    <row r="182" spans="2:11" ht="15" customHeight="1">
      <c r="B182" s="302"/>
      <c r="C182" s="282" t="s">
        <v>680</v>
      </c>
      <c r="D182" s="282"/>
      <c r="E182" s="282"/>
      <c r="F182" s="301" t="s">
        <v>617</v>
      </c>
      <c r="G182" s="282"/>
      <c r="H182" s="282" t="s">
        <v>693</v>
      </c>
      <c r="I182" s="282" t="s">
        <v>651</v>
      </c>
      <c r="J182" s="282"/>
      <c r="K182" s="323"/>
    </row>
    <row r="183" spans="2:11" ht="15" customHeight="1">
      <c r="B183" s="302"/>
      <c r="C183" s="282" t="s">
        <v>112</v>
      </c>
      <c r="D183" s="282"/>
      <c r="E183" s="282"/>
      <c r="F183" s="301" t="s">
        <v>623</v>
      </c>
      <c r="G183" s="282"/>
      <c r="H183" s="282" t="s">
        <v>694</v>
      </c>
      <c r="I183" s="282" t="s">
        <v>619</v>
      </c>
      <c r="J183" s="282">
        <v>50</v>
      </c>
      <c r="K183" s="323"/>
    </row>
    <row r="184" spans="2:11" ht="15" customHeight="1">
      <c r="B184" s="302"/>
      <c r="C184" s="282" t="s">
        <v>695</v>
      </c>
      <c r="D184" s="282"/>
      <c r="E184" s="282"/>
      <c r="F184" s="301" t="s">
        <v>623</v>
      </c>
      <c r="G184" s="282"/>
      <c r="H184" s="282" t="s">
        <v>696</v>
      </c>
      <c r="I184" s="282" t="s">
        <v>697</v>
      </c>
      <c r="J184" s="282"/>
      <c r="K184" s="323"/>
    </row>
    <row r="185" spans="2:11" ht="15" customHeight="1">
      <c r="B185" s="302"/>
      <c r="C185" s="282" t="s">
        <v>698</v>
      </c>
      <c r="D185" s="282"/>
      <c r="E185" s="282"/>
      <c r="F185" s="301" t="s">
        <v>623</v>
      </c>
      <c r="G185" s="282"/>
      <c r="H185" s="282" t="s">
        <v>699</v>
      </c>
      <c r="I185" s="282" t="s">
        <v>697</v>
      </c>
      <c r="J185" s="282"/>
      <c r="K185" s="323"/>
    </row>
    <row r="186" spans="2:11" ht="15" customHeight="1">
      <c r="B186" s="302"/>
      <c r="C186" s="282" t="s">
        <v>700</v>
      </c>
      <c r="D186" s="282"/>
      <c r="E186" s="282"/>
      <c r="F186" s="301" t="s">
        <v>623</v>
      </c>
      <c r="G186" s="282"/>
      <c r="H186" s="282" t="s">
        <v>701</v>
      </c>
      <c r="I186" s="282" t="s">
        <v>697</v>
      </c>
      <c r="J186" s="282"/>
      <c r="K186" s="323"/>
    </row>
    <row r="187" spans="2:11" ht="15" customHeight="1">
      <c r="B187" s="302"/>
      <c r="C187" s="335" t="s">
        <v>702</v>
      </c>
      <c r="D187" s="282"/>
      <c r="E187" s="282"/>
      <c r="F187" s="301" t="s">
        <v>623</v>
      </c>
      <c r="G187" s="282"/>
      <c r="H187" s="282" t="s">
        <v>703</v>
      </c>
      <c r="I187" s="282" t="s">
        <v>704</v>
      </c>
      <c r="J187" s="336" t="s">
        <v>705</v>
      </c>
      <c r="K187" s="323"/>
    </row>
    <row r="188" spans="2:11" ht="15" customHeight="1">
      <c r="B188" s="302"/>
      <c r="C188" s="287" t="s">
        <v>43</v>
      </c>
      <c r="D188" s="282"/>
      <c r="E188" s="282"/>
      <c r="F188" s="301" t="s">
        <v>617</v>
      </c>
      <c r="G188" s="282"/>
      <c r="H188" s="279" t="s">
        <v>706</v>
      </c>
      <c r="I188" s="282" t="s">
        <v>707</v>
      </c>
      <c r="J188" s="282"/>
      <c r="K188" s="323"/>
    </row>
    <row r="189" spans="2:11" ht="15" customHeight="1">
      <c r="B189" s="302"/>
      <c r="C189" s="287" t="s">
        <v>708</v>
      </c>
      <c r="D189" s="282"/>
      <c r="E189" s="282"/>
      <c r="F189" s="301" t="s">
        <v>617</v>
      </c>
      <c r="G189" s="282"/>
      <c r="H189" s="282" t="s">
        <v>709</v>
      </c>
      <c r="I189" s="282" t="s">
        <v>651</v>
      </c>
      <c r="J189" s="282"/>
      <c r="K189" s="323"/>
    </row>
    <row r="190" spans="2:11" ht="15" customHeight="1">
      <c r="B190" s="302"/>
      <c r="C190" s="287" t="s">
        <v>710</v>
      </c>
      <c r="D190" s="282"/>
      <c r="E190" s="282"/>
      <c r="F190" s="301" t="s">
        <v>617</v>
      </c>
      <c r="G190" s="282"/>
      <c r="H190" s="282" t="s">
        <v>711</v>
      </c>
      <c r="I190" s="282" t="s">
        <v>651</v>
      </c>
      <c r="J190" s="282"/>
      <c r="K190" s="323"/>
    </row>
    <row r="191" spans="2:11" ht="15" customHeight="1">
      <c r="B191" s="302"/>
      <c r="C191" s="287" t="s">
        <v>712</v>
      </c>
      <c r="D191" s="282"/>
      <c r="E191" s="282"/>
      <c r="F191" s="301" t="s">
        <v>623</v>
      </c>
      <c r="G191" s="282"/>
      <c r="H191" s="282" t="s">
        <v>713</v>
      </c>
      <c r="I191" s="282" t="s">
        <v>651</v>
      </c>
      <c r="J191" s="282"/>
      <c r="K191" s="323"/>
    </row>
    <row r="192" spans="2:11" ht="15" customHeight="1">
      <c r="B192" s="329"/>
      <c r="C192" s="337"/>
      <c r="D192" s="311"/>
      <c r="E192" s="311"/>
      <c r="F192" s="311"/>
      <c r="G192" s="311"/>
      <c r="H192" s="311"/>
      <c r="I192" s="311"/>
      <c r="J192" s="311"/>
      <c r="K192" s="330"/>
    </row>
    <row r="193" spans="2:11" ht="18.75" customHeight="1">
      <c r="B193" s="279"/>
      <c r="C193" s="282"/>
      <c r="D193" s="282"/>
      <c r="E193" s="282"/>
      <c r="F193" s="301"/>
      <c r="G193" s="282"/>
      <c r="H193" s="282"/>
      <c r="I193" s="282"/>
      <c r="J193" s="282"/>
      <c r="K193" s="279"/>
    </row>
    <row r="194" spans="2:11" ht="18.75" customHeight="1">
      <c r="B194" s="279"/>
      <c r="C194" s="282"/>
      <c r="D194" s="282"/>
      <c r="E194" s="282"/>
      <c r="F194" s="301"/>
      <c r="G194" s="282"/>
      <c r="H194" s="282"/>
      <c r="I194" s="282"/>
      <c r="J194" s="282"/>
      <c r="K194" s="279"/>
    </row>
    <row r="195" spans="2:11" ht="18.75" customHeight="1">
      <c r="B195" s="288"/>
      <c r="C195" s="288"/>
      <c r="D195" s="288"/>
      <c r="E195" s="288"/>
      <c r="F195" s="288"/>
      <c r="G195" s="288"/>
      <c r="H195" s="288"/>
      <c r="I195" s="288"/>
      <c r="J195" s="288"/>
      <c r="K195" s="288"/>
    </row>
    <row r="196" spans="2:11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spans="2:11" ht="21">
      <c r="B197" s="272"/>
      <c r="C197" s="392" t="s">
        <v>714</v>
      </c>
      <c r="D197" s="392"/>
      <c r="E197" s="392"/>
      <c r="F197" s="392"/>
      <c r="G197" s="392"/>
      <c r="H197" s="392"/>
      <c r="I197" s="392"/>
      <c r="J197" s="392"/>
      <c r="K197" s="273"/>
    </row>
    <row r="198" spans="2:11" ht="25.5" customHeight="1">
      <c r="B198" s="272"/>
      <c r="C198" s="338" t="s">
        <v>715</v>
      </c>
      <c r="D198" s="338"/>
      <c r="E198" s="338"/>
      <c r="F198" s="338" t="s">
        <v>716</v>
      </c>
      <c r="G198" s="339"/>
      <c r="H198" s="397" t="s">
        <v>717</v>
      </c>
      <c r="I198" s="397"/>
      <c r="J198" s="397"/>
      <c r="K198" s="273"/>
    </row>
    <row r="199" spans="2:11" ht="5.25" customHeight="1">
      <c r="B199" s="302"/>
      <c r="C199" s="299"/>
      <c r="D199" s="299"/>
      <c r="E199" s="299"/>
      <c r="F199" s="299"/>
      <c r="G199" s="282"/>
      <c r="H199" s="299"/>
      <c r="I199" s="299"/>
      <c r="J199" s="299"/>
      <c r="K199" s="323"/>
    </row>
    <row r="200" spans="2:11" ht="15" customHeight="1">
      <c r="B200" s="302"/>
      <c r="C200" s="282" t="s">
        <v>707</v>
      </c>
      <c r="D200" s="282"/>
      <c r="E200" s="282"/>
      <c r="F200" s="301" t="s">
        <v>44</v>
      </c>
      <c r="G200" s="282"/>
      <c r="H200" s="398" t="s">
        <v>718</v>
      </c>
      <c r="I200" s="398"/>
      <c r="J200" s="398"/>
      <c r="K200" s="323"/>
    </row>
    <row r="201" spans="2:11" ht="15" customHeight="1">
      <c r="B201" s="302"/>
      <c r="C201" s="308"/>
      <c r="D201" s="282"/>
      <c r="E201" s="282"/>
      <c r="F201" s="301" t="s">
        <v>45</v>
      </c>
      <c r="G201" s="282"/>
      <c r="H201" s="398" t="s">
        <v>719</v>
      </c>
      <c r="I201" s="398"/>
      <c r="J201" s="398"/>
      <c r="K201" s="323"/>
    </row>
    <row r="202" spans="2:11" ht="15" customHeight="1">
      <c r="B202" s="302"/>
      <c r="C202" s="308"/>
      <c r="D202" s="282"/>
      <c r="E202" s="282"/>
      <c r="F202" s="301" t="s">
        <v>48</v>
      </c>
      <c r="G202" s="282"/>
      <c r="H202" s="398" t="s">
        <v>720</v>
      </c>
      <c r="I202" s="398"/>
      <c r="J202" s="398"/>
      <c r="K202" s="323"/>
    </row>
    <row r="203" spans="2:11" ht="15" customHeight="1">
      <c r="B203" s="302"/>
      <c r="C203" s="282"/>
      <c r="D203" s="282"/>
      <c r="E203" s="282"/>
      <c r="F203" s="301" t="s">
        <v>46</v>
      </c>
      <c r="G203" s="282"/>
      <c r="H203" s="398" t="s">
        <v>721</v>
      </c>
      <c r="I203" s="398"/>
      <c r="J203" s="398"/>
      <c r="K203" s="323"/>
    </row>
    <row r="204" spans="2:11" ht="15" customHeight="1">
      <c r="B204" s="302"/>
      <c r="C204" s="282"/>
      <c r="D204" s="282"/>
      <c r="E204" s="282"/>
      <c r="F204" s="301" t="s">
        <v>47</v>
      </c>
      <c r="G204" s="282"/>
      <c r="H204" s="398" t="s">
        <v>722</v>
      </c>
      <c r="I204" s="398"/>
      <c r="J204" s="398"/>
      <c r="K204" s="323"/>
    </row>
    <row r="205" spans="2:11" ht="15" customHeight="1">
      <c r="B205" s="302"/>
      <c r="C205" s="282"/>
      <c r="D205" s="282"/>
      <c r="E205" s="282"/>
      <c r="F205" s="301"/>
      <c r="G205" s="282"/>
      <c r="H205" s="282"/>
      <c r="I205" s="282"/>
      <c r="J205" s="282"/>
      <c r="K205" s="323"/>
    </row>
    <row r="206" spans="2:11" ht="15" customHeight="1">
      <c r="B206" s="302"/>
      <c r="C206" s="282" t="s">
        <v>663</v>
      </c>
      <c r="D206" s="282"/>
      <c r="E206" s="282"/>
      <c r="F206" s="301" t="s">
        <v>79</v>
      </c>
      <c r="G206" s="282"/>
      <c r="H206" s="398" t="s">
        <v>723</v>
      </c>
      <c r="I206" s="398"/>
      <c r="J206" s="398"/>
      <c r="K206" s="323"/>
    </row>
    <row r="207" spans="2:11" ht="15" customHeight="1">
      <c r="B207" s="302"/>
      <c r="C207" s="308"/>
      <c r="D207" s="282"/>
      <c r="E207" s="282"/>
      <c r="F207" s="301" t="s">
        <v>561</v>
      </c>
      <c r="G207" s="282"/>
      <c r="H207" s="398" t="s">
        <v>562</v>
      </c>
      <c r="I207" s="398"/>
      <c r="J207" s="398"/>
      <c r="K207" s="323"/>
    </row>
    <row r="208" spans="2:11" ht="15" customHeight="1">
      <c r="B208" s="302"/>
      <c r="C208" s="282"/>
      <c r="D208" s="282"/>
      <c r="E208" s="282"/>
      <c r="F208" s="301" t="s">
        <v>559</v>
      </c>
      <c r="G208" s="282"/>
      <c r="H208" s="398" t="s">
        <v>724</v>
      </c>
      <c r="I208" s="398"/>
      <c r="J208" s="398"/>
      <c r="K208" s="323"/>
    </row>
    <row r="209" spans="2:11" ht="15" customHeight="1">
      <c r="B209" s="340"/>
      <c r="C209" s="308"/>
      <c r="D209" s="308"/>
      <c r="E209" s="308"/>
      <c r="F209" s="301" t="s">
        <v>563</v>
      </c>
      <c r="G209" s="287"/>
      <c r="H209" s="396" t="s">
        <v>508</v>
      </c>
      <c r="I209" s="396"/>
      <c r="J209" s="396"/>
      <c r="K209" s="341"/>
    </row>
    <row r="210" spans="2:11" ht="15" customHeight="1">
      <c r="B210" s="340"/>
      <c r="C210" s="308"/>
      <c r="D210" s="308"/>
      <c r="E210" s="308"/>
      <c r="F210" s="301" t="s">
        <v>564</v>
      </c>
      <c r="G210" s="287"/>
      <c r="H210" s="396" t="s">
        <v>725</v>
      </c>
      <c r="I210" s="396"/>
      <c r="J210" s="396"/>
      <c r="K210" s="341"/>
    </row>
    <row r="211" spans="2:11" ht="15" customHeight="1">
      <c r="B211" s="340"/>
      <c r="C211" s="308"/>
      <c r="D211" s="308"/>
      <c r="E211" s="308"/>
      <c r="F211" s="342"/>
      <c r="G211" s="287"/>
      <c r="H211" s="343"/>
      <c r="I211" s="343"/>
      <c r="J211" s="343"/>
      <c r="K211" s="341"/>
    </row>
    <row r="212" spans="2:11" ht="15" customHeight="1">
      <c r="B212" s="340"/>
      <c r="C212" s="282" t="s">
        <v>687</v>
      </c>
      <c r="D212" s="308"/>
      <c r="E212" s="308"/>
      <c r="F212" s="301">
        <v>1</v>
      </c>
      <c r="G212" s="287"/>
      <c r="H212" s="396" t="s">
        <v>726</v>
      </c>
      <c r="I212" s="396"/>
      <c r="J212" s="396"/>
      <c r="K212" s="341"/>
    </row>
    <row r="213" spans="2:11" ht="15" customHeight="1">
      <c r="B213" s="340"/>
      <c r="C213" s="308"/>
      <c r="D213" s="308"/>
      <c r="E213" s="308"/>
      <c r="F213" s="301">
        <v>2</v>
      </c>
      <c r="G213" s="287"/>
      <c r="H213" s="396" t="s">
        <v>727</v>
      </c>
      <c r="I213" s="396"/>
      <c r="J213" s="396"/>
      <c r="K213" s="341"/>
    </row>
    <row r="214" spans="2:11" ht="15" customHeight="1">
      <c r="B214" s="340"/>
      <c r="C214" s="308"/>
      <c r="D214" s="308"/>
      <c r="E214" s="308"/>
      <c r="F214" s="301">
        <v>3</v>
      </c>
      <c r="G214" s="287"/>
      <c r="H214" s="396" t="s">
        <v>728</v>
      </c>
      <c r="I214" s="396"/>
      <c r="J214" s="396"/>
      <c r="K214" s="341"/>
    </row>
    <row r="215" spans="2:11" ht="15" customHeight="1">
      <c r="B215" s="340"/>
      <c r="C215" s="308"/>
      <c r="D215" s="308"/>
      <c r="E215" s="308"/>
      <c r="F215" s="301">
        <v>4</v>
      </c>
      <c r="G215" s="287"/>
      <c r="H215" s="396" t="s">
        <v>729</v>
      </c>
      <c r="I215" s="396"/>
      <c r="J215" s="396"/>
      <c r="K215" s="341"/>
    </row>
    <row r="216" spans="2:11" ht="12.75" customHeight="1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SO 01 – Bratrušov...</vt:lpstr>
      <vt:lpstr>SO 02 - SO 02 – Bratrušov...</vt:lpstr>
      <vt:lpstr>SO 03 - SO 03 - Bratrušov...</vt:lpstr>
      <vt:lpstr>VON-oprava - Vedlejší a o...</vt:lpstr>
      <vt:lpstr>VON-investice - Vedlejší ...</vt:lpstr>
      <vt:lpstr>Pokyny pro vyplnění</vt:lpstr>
      <vt:lpstr>'Rekapitulace stavby'!Názvy_tisku</vt:lpstr>
      <vt:lpstr>'SO 01 - SO 01 – Bratrušov...'!Názvy_tisku</vt:lpstr>
      <vt:lpstr>'SO 02 - SO 02 – Bratrušov...'!Názvy_tisku</vt:lpstr>
      <vt:lpstr>'SO 03 - SO 03 - Bratrušov...'!Názvy_tisku</vt:lpstr>
      <vt:lpstr>'VON-investice - Vedlejší ...'!Názvy_tisku</vt:lpstr>
      <vt:lpstr>'VON-oprava - Vedlejší a o...'!Názvy_tisku</vt:lpstr>
      <vt:lpstr>'Pokyny pro vyplnění'!Oblast_tisku</vt:lpstr>
      <vt:lpstr>'Rekapitulace stavby'!Oblast_tisku</vt:lpstr>
      <vt:lpstr>'SO 01 - SO 01 – Bratrušov...'!Oblast_tisku</vt:lpstr>
      <vt:lpstr>'SO 02 - SO 02 – Bratrušov...'!Oblast_tisku</vt:lpstr>
      <vt:lpstr>'SO 03 - SO 03 - Bratrušov...'!Oblast_tisku</vt:lpstr>
      <vt:lpstr>'VON-investice - Vedlejší ...'!Oblast_tisku</vt:lpstr>
      <vt:lpstr>'VON-oprava - Vedlejší a o...'!Oblast_tisku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TOSHIBA\Admin</dc:creator>
  <cp:lastModifiedBy>TERRA-POZEMKOVÉ ÚPRAVY, s.r.o.</cp:lastModifiedBy>
  <cp:lastPrinted>2016-07-18T07:42:32Z</cp:lastPrinted>
  <dcterms:created xsi:type="dcterms:W3CDTF">2016-07-17T15:06:38Z</dcterms:created>
  <dcterms:modified xsi:type="dcterms:W3CDTF">2016-07-22T04:21:10Z</dcterms:modified>
</cp:coreProperties>
</file>